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\Dropbox\Arbeit_FH\Sicherung Daten Laptop 0416\FH Technikum\Projekte\AustrianOpen\Austrian Open 2017\"/>
    </mc:Choice>
  </mc:AlternateContent>
  <bookViews>
    <workbookView xWindow="0" yWindow="0" windowWidth="23040" windowHeight="9384" activeTab="4"/>
  </bookViews>
  <sheets>
    <sheet name="Soccer" sheetId="6" r:id="rId1"/>
    <sheet name="OnStage" sheetId="13" r:id="rId2"/>
    <sheet name=" CoSpace" sheetId="14" r:id="rId3"/>
    <sheet name="Humanoid Challenge" sheetId="16" r:id="rId4"/>
    <sheet name="Rescue " sheetId="1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0" i="18" l="1"/>
  <c r="I137" i="18"/>
  <c r="I134" i="18"/>
  <c r="I131" i="18"/>
  <c r="I128" i="18"/>
  <c r="I125" i="18"/>
  <c r="I122" i="18"/>
  <c r="I119" i="18"/>
  <c r="I116" i="18"/>
  <c r="I113" i="18"/>
  <c r="I110" i="18"/>
  <c r="I107" i="18"/>
  <c r="I104" i="18"/>
  <c r="I101" i="18"/>
  <c r="I98" i="18"/>
  <c r="I95" i="18"/>
  <c r="I92" i="18"/>
  <c r="I89" i="18"/>
  <c r="I86" i="18"/>
  <c r="I83" i="18"/>
  <c r="I80" i="18"/>
  <c r="I77" i="18"/>
  <c r="I74" i="18"/>
  <c r="Q71" i="18"/>
  <c r="I71" i="18"/>
  <c r="Q68" i="18"/>
  <c r="I68" i="18"/>
  <c r="Q65" i="18"/>
  <c r="I65" i="18"/>
  <c r="Q62" i="18"/>
  <c r="I62" i="18"/>
  <c r="Q59" i="18"/>
  <c r="I59" i="18"/>
  <c r="Q56" i="18"/>
  <c r="I56" i="18"/>
  <c r="Q53" i="18"/>
  <c r="I53" i="18"/>
  <c r="Q50" i="18"/>
  <c r="I50" i="18"/>
  <c r="Q47" i="18"/>
  <c r="I47" i="18"/>
  <c r="Q44" i="18"/>
  <c r="I44" i="18"/>
  <c r="Q41" i="18"/>
  <c r="I41" i="18"/>
  <c r="Q38" i="18"/>
  <c r="I38" i="18"/>
  <c r="Q35" i="18"/>
  <c r="I35" i="18"/>
  <c r="Q32" i="18"/>
  <c r="I32" i="18"/>
  <c r="AA29" i="18"/>
  <c r="Q29" i="18"/>
  <c r="I29" i="18"/>
  <c r="AA26" i="18"/>
  <c r="Q26" i="18"/>
  <c r="I26" i="18"/>
  <c r="AA23" i="18"/>
  <c r="Q23" i="18"/>
  <c r="I23" i="18"/>
  <c r="AA20" i="18"/>
  <c r="Q20" i="18"/>
  <c r="I20" i="18"/>
  <c r="AA17" i="18"/>
  <c r="Q17" i="18"/>
  <c r="I17" i="18"/>
  <c r="AA14" i="18"/>
  <c r="Q14" i="18"/>
  <c r="I14" i="18"/>
  <c r="AA11" i="18"/>
  <c r="Q11" i="18"/>
  <c r="I11" i="18"/>
  <c r="AA8" i="18"/>
  <c r="Q8" i="18"/>
  <c r="I8" i="18"/>
  <c r="AA5" i="18"/>
  <c r="Q5" i="18"/>
  <c r="I5" i="18"/>
  <c r="AA2" i="18"/>
  <c r="Q2" i="18"/>
  <c r="I2" i="18"/>
  <c r="Z34" i="18" l="1"/>
  <c r="F147" i="18"/>
  <c r="F150" i="18"/>
  <c r="Z35" i="18"/>
  <c r="P80" i="18"/>
  <c r="P76" i="18"/>
  <c r="Z36" i="18"/>
  <c r="Z38" i="18"/>
  <c r="P79" i="18"/>
  <c r="F148" i="18"/>
  <c r="P78" i="18"/>
  <c r="Z37" i="18"/>
  <c r="F149" i="18"/>
  <c r="P77" i="18"/>
  <c r="F146" i="18"/>
  <c r="Q5" i="14"/>
  <c r="Q6" i="14"/>
  <c r="Q7" i="14"/>
  <c r="Q8" i="14"/>
  <c r="Q9" i="14"/>
  <c r="M24" i="14" s="1"/>
  <c r="Q12" i="14"/>
  <c r="M20" i="14" s="1"/>
  <c r="Q13" i="14"/>
  <c r="Q14" i="14"/>
  <c r="Q15" i="14"/>
  <c r="Q16" i="14"/>
  <c r="M21" i="14"/>
  <c r="M22" i="14"/>
  <c r="M23" i="14"/>
  <c r="F18" i="14"/>
  <c r="F17" i="14"/>
  <c r="F16" i="14"/>
  <c r="F12" i="14"/>
  <c r="F11" i="14"/>
  <c r="F10" i="14"/>
  <c r="F7" i="14"/>
  <c r="I8" i="14" s="1"/>
  <c r="F6" i="14"/>
  <c r="F5" i="14"/>
  <c r="I6" i="14" l="1"/>
  <c r="I7" i="14"/>
  <c r="F23" i="6"/>
  <c r="D23" i="6"/>
  <c r="F22" i="6"/>
  <c r="D22" i="6"/>
  <c r="D21" i="6"/>
  <c r="F24" i="6"/>
  <c r="F25" i="6" l="1"/>
  <c r="F21" i="6"/>
  <c r="D25" i="6"/>
  <c r="D24" i="6"/>
  <c r="D66" i="6" s="1"/>
  <c r="D65" i="6"/>
  <c r="D64" i="6"/>
  <c r="C25" i="6"/>
  <c r="C62" i="6" s="1"/>
  <c r="C24" i="6"/>
  <c r="C66" i="6" s="1"/>
  <c r="C23" i="6"/>
  <c r="C65" i="6" s="1"/>
  <c r="C22" i="6"/>
  <c r="C63" i="6" s="1"/>
  <c r="C21" i="6"/>
  <c r="C64" i="6" s="1"/>
  <c r="Q18" i="6"/>
  <c r="O3" i="6"/>
  <c r="O2" i="6"/>
  <c r="O18" i="6"/>
  <c r="D62" i="6" l="1"/>
  <c r="D63" i="6"/>
  <c r="F6" i="6" l="1"/>
  <c r="F5" i="6"/>
  <c r="F4" i="6"/>
  <c r="D6" i="6"/>
  <c r="D5" i="6"/>
  <c r="D44" i="6" s="1"/>
  <c r="D4" i="6"/>
  <c r="C6" i="6"/>
  <c r="C46" i="6" s="1"/>
  <c r="C5" i="6"/>
  <c r="C44" i="6" s="1"/>
  <c r="C4" i="6"/>
  <c r="C45" i="6" s="1"/>
  <c r="C12" i="6"/>
  <c r="C52" i="6" s="1"/>
  <c r="N2" i="6"/>
  <c r="N5" i="6" s="1"/>
  <c r="N7" i="6" s="1"/>
  <c r="Q30" i="6"/>
  <c r="O30" i="6"/>
  <c r="Q29" i="6"/>
  <c r="O29" i="6"/>
  <c r="Q28" i="6"/>
  <c r="O28" i="6"/>
  <c r="Q27" i="6"/>
  <c r="O27" i="6"/>
  <c r="F34" i="6"/>
  <c r="D34" i="6"/>
  <c r="C34" i="6"/>
  <c r="C72" i="6" s="1"/>
  <c r="F33" i="6"/>
  <c r="D33" i="6"/>
  <c r="C33" i="6"/>
  <c r="C74" i="6" s="1"/>
  <c r="Q26" i="6"/>
  <c r="O26" i="6"/>
  <c r="N26" i="6"/>
  <c r="N27" i="6" s="1"/>
  <c r="N28" i="6" s="1"/>
  <c r="F32" i="6"/>
  <c r="D32" i="6"/>
  <c r="C32" i="6"/>
  <c r="C73" i="6" s="1"/>
  <c r="O25" i="6"/>
  <c r="F31" i="6"/>
  <c r="D31" i="6"/>
  <c r="C31" i="6"/>
  <c r="C75" i="6" s="1"/>
  <c r="Q24" i="6"/>
  <c r="O24" i="6"/>
  <c r="Q23" i="6"/>
  <c r="O23" i="6"/>
  <c r="Q22" i="6"/>
  <c r="O22" i="6"/>
  <c r="Q21" i="6"/>
  <c r="O21" i="6"/>
  <c r="Q20" i="6"/>
  <c r="O20" i="6"/>
  <c r="Q19" i="6"/>
  <c r="O19" i="6"/>
  <c r="Q17" i="6"/>
  <c r="O17" i="6"/>
  <c r="Q16" i="6"/>
  <c r="O16" i="6"/>
  <c r="Q15" i="6"/>
  <c r="O15" i="6"/>
  <c r="Q14" i="6"/>
  <c r="O14" i="6"/>
  <c r="Q13" i="6"/>
  <c r="O13" i="6"/>
  <c r="F16" i="6"/>
  <c r="D16" i="6"/>
  <c r="D53" i="6" s="1"/>
  <c r="C16" i="6"/>
  <c r="C53" i="6" s="1"/>
  <c r="Q12" i="6"/>
  <c r="O12" i="6"/>
  <c r="F15" i="6"/>
  <c r="D15" i="6"/>
  <c r="D56" i="6" s="1"/>
  <c r="C15" i="6"/>
  <c r="C56" i="6" s="1"/>
  <c r="Q11" i="6"/>
  <c r="O11" i="6"/>
  <c r="F14" i="6"/>
  <c r="D14" i="6"/>
  <c r="C14" i="6"/>
  <c r="C55" i="6" s="1"/>
  <c r="Q10" i="6"/>
  <c r="O10" i="6"/>
  <c r="F13" i="6"/>
  <c r="D13" i="6"/>
  <c r="C13" i="6"/>
  <c r="C54" i="6" s="1"/>
  <c r="Q9" i="6"/>
  <c r="O9" i="6"/>
  <c r="F12" i="6"/>
  <c r="D12" i="6"/>
  <c r="Q8" i="6"/>
  <c r="O8" i="6"/>
  <c r="Q7" i="6"/>
  <c r="O7" i="6"/>
  <c r="Q6" i="6"/>
  <c r="O6" i="6"/>
  <c r="Q5" i="6"/>
  <c r="O5" i="6"/>
  <c r="Q4" i="6"/>
  <c r="O4" i="6"/>
  <c r="Q2" i="6"/>
  <c r="Q3" i="6"/>
  <c r="N3" i="6"/>
  <c r="N4" i="6" s="1"/>
  <c r="N6" i="6" s="1"/>
  <c r="N8" i="6" s="1"/>
  <c r="D52" i="6" l="1"/>
  <c r="D45" i="6"/>
  <c r="D46" i="6"/>
  <c r="D72" i="6"/>
  <c r="D54" i="6"/>
  <c r="D75" i="6"/>
  <c r="D55" i="6"/>
  <c r="D73" i="6"/>
  <c r="N9" i="6"/>
  <c r="N11" i="6" s="1"/>
  <c r="N13" i="6" s="1"/>
  <c r="N15" i="6" s="1"/>
  <c r="N17" i="6" s="1"/>
  <c r="N19" i="6" s="1"/>
  <c r="N21" i="6" s="1"/>
  <c r="N23" i="6" s="1"/>
  <c r="N10" i="6"/>
  <c r="N12" i="6" s="1"/>
  <c r="N14" i="6" s="1"/>
  <c r="D74" i="6"/>
  <c r="N29" i="6"/>
  <c r="N30" i="6"/>
  <c r="N16" i="6" l="1"/>
  <c r="N18" i="6" s="1"/>
  <c r="N20" i="6" s="1"/>
  <c r="N22" i="6" s="1"/>
  <c r="N24" i="6" s="1"/>
  <c r="N25" i="6" s="1"/>
  <c r="N32" i="6"/>
  <c r="N34" i="6" s="1"/>
  <c r="N31" i="6"/>
  <c r="N33" i="6" s="1"/>
  <c r="N35" i="6" s="1"/>
  <c r="N36" i="6" s="1"/>
</calcChain>
</file>

<file path=xl/comments1.xml><?xml version="1.0" encoding="utf-8"?>
<comments xmlns="http://schemas.openxmlformats.org/spreadsheetml/2006/main">
  <authors>
    <author>strah</author>
  </authors>
  <commentList>
    <comment ref="O31" authorId="0" shapeId="0">
      <text>
        <r>
          <rPr>
            <b/>
            <sz val="9"/>
            <color indexed="81"/>
            <rFont val="Tahoma"/>
            <family val="2"/>
          </rPr>
          <t>Winner LW Secondary A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Second place LW Secondary B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 xml:space="preserve">Winner LW Secondary B 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Second place LW Secondary 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Second place LW Secondary B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 xml:space="preserve">Winner LW Secondary B 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Winner LW Secondary A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Second place LW Secondary A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Winner LW Primary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Second LW Primary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Winner Open League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Second Open League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Winner LW Secondary A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Second place LW Secondary A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Winner LW Secondary B 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Second place LW Secondary B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Winner Open League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strah:</t>
        </r>
        <r>
          <rPr>
            <sz val="9"/>
            <color indexed="81"/>
            <rFont val="Tahoma"/>
            <family val="2"/>
          </rPr>
          <t xml:space="preserve">
Second Open League</t>
        </r>
      </text>
    </comment>
  </commentList>
</comments>
</file>

<file path=xl/sharedStrings.xml><?xml version="1.0" encoding="utf-8"?>
<sst xmlns="http://schemas.openxmlformats.org/spreadsheetml/2006/main" count="728" uniqueCount="232">
  <si>
    <t>Gruppe Soccer Lightweight Primary</t>
  </si>
  <si>
    <t>Gruppe Soccer Lightwight Secondary A</t>
  </si>
  <si>
    <t>Gruppe Soccer Open League</t>
  </si>
  <si>
    <t>:</t>
  </si>
  <si>
    <t>Team Simplicity</t>
  </si>
  <si>
    <t>TNT Reloaded</t>
  </si>
  <si>
    <t>Zona</t>
  </si>
  <si>
    <t>SINA_OW</t>
  </si>
  <si>
    <t>AEIOU</t>
  </si>
  <si>
    <t>Cro-Adriatic</t>
  </si>
  <si>
    <t>Curcuit</t>
  </si>
  <si>
    <t>FCBOTS</t>
  </si>
  <si>
    <t>Format</t>
  </si>
  <si>
    <t>ID</t>
  </si>
  <si>
    <t>Školska knjiga Croatia Lightweight</t>
  </si>
  <si>
    <t>L.A.V.J.</t>
  </si>
  <si>
    <t>SocST</t>
  </si>
  <si>
    <t>SPQR 3</t>
  </si>
  <si>
    <t>SPQR 2</t>
  </si>
  <si>
    <t>SLOBOT</t>
  </si>
  <si>
    <t>Školska knjiga Croatia Open League</t>
  </si>
  <si>
    <t>Compotes</t>
  </si>
  <si>
    <t>Gruppe Soccer Lightweight Secondary A</t>
  </si>
  <si>
    <t>Gruppe Soccer Lightweight Secondary B</t>
  </si>
  <si>
    <t>Game 3rd place</t>
  </si>
  <si>
    <t>Kreuzspiel B</t>
  </si>
  <si>
    <t>Kreuzspiel A</t>
  </si>
  <si>
    <t>start time</t>
  </si>
  <si>
    <t>arena</t>
  </si>
  <si>
    <t>nr.</t>
  </si>
  <si>
    <t>fixture list</t>
  </si>
  <si>
    <t>result</t>
  </si>
  <si>
    <t>award for points</t>
  </si>
  <si>
    <t>st</t>
  </si>
  <si>
    <t>group</t>
  </si>
  <si>
    <t>team name</t>
  </si>
  <si>
    <t>points</t>
  </si>
  <si>
    <t>goal differenz</t>
  </si>
  <si>
    <t>goals shot</t>
  </si>
  <si>
    <t>goals got</t>
  </si>
  <si>
    <t>starting time Friday</t>
  </si>
  <si>
    <t>starting time Saturday</t>
  </si>
  <si>
    <t>lenght of game</t>
  </si>
  <si>
    <t>preperation for game</t>
  </si>
  <si>
    <t>break</t>
  </si>
  <si>
    <t xml:space="preserve">Final Gruppe Soccer Lightweight Primary </t>
  </si>
  <si>
    <t>Final Gruppe Soccer Open League</t>
  </si>
  <si>
    <t>goal difference</t>
  </si>
  <si>
    <t xml:space="preserve">g </t>
  </si>
  <si>
    <t>Sina_OW</t>
  </si>
  <si>
    <t>Final Gruppe Soccer Lightweight Secondary</t>
  </si>
  <si>
    <t>Soccer Lightweight Primary</t>
  </si>
  <si>
    <t>Winner</t>
  </si>
  <si>
    <t>Second Place</t>
  </si>
  <si>
    <t>Soccer Lightweight Secondary</t>
  </si>
  <si>
    <t xml:space="preserve">Winner </t>
  </si>
  <si>
    <t>Second place</t>
  </si>
  <si>
    <t>Third place</t>
  </si>
  <si>
    <t>Fourth place</t>
  </si>
  <si>
    <t xml:space="preserve">Soccer Open League </t>
  </si>
  <si>
    <t>OnStage Ergebnisse</t>
  </si>
  <si>
    <t>Name</t>
  </si>
  <si>
    <t>Interview</t>
  </si>
  <si>
    <t>Technical Demonstration</t>
  </si>
  <si>
    <t>Performance 1</t>
  </si>
  <si>
    <t>Performance 2</t>
  </si>
  <si>
    <t>Summe</t>
  </si>
  <si>
    <t>Team 1</t>
  </si>
  <si>
    <t>OnStage Primary</t>
  </si>
  <si>
    <t>SnowFreaks</t>
  </si>
  <si>
    <t>Team 2</t>
  </si>
  <si>
    <t>FLuJaMaSa</t>
  </si>
  <si>
    <t>Team 3</t>
  </si>
  <si>
    <t>Flying Robots</t>
  </si>
  <si>
    <t>Team 4</t>
  </si>
  <si>
    <t>France</t>
  </si>
  <si>
    <t>Team 5</t>
  </si>
  <si>
    <t>Gebruder Weiss CRO Team</t>
  </si>
  <si>
    <t>Team 6</t>
  </si>
  <si>
    <t>Vipers</t>
  </si>
  <si>
    <t>Team 7</t>
  </si>
  <si>
    <t>Wild Cats</t>
  </si>
  <si>
    <t>Team 8</t>
  </si>
  <si>
    <t>The Unicorns</t>
  </si>
  <si>
    <t>Team 9</t>
  </si>
  <si>
    <t>Two Broke Girls</t>
  </si>
  <si>
    <t>Team 10</t>
  </si>
  <si>
    <t>OnStage Secondary</t>
  </si>
  <si>
    <t>Boduli</t>
  </si>
  <si>
    <t>Team 11</t>
  </si>
  <si>
    <t>Masks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</si>
  <si>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</si>
  <si>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</si>
  <si>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</si>
  <si>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</si>
  <si>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</si>
  <si>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</si>
  <si>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</si>
  <si>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</si>
  <si>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</si>
  <si>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Friday</t>
  </si>
  <si>
    <t>1st Round</t>
  </si>
  <si>
    <t>vs.</t>
  </si>
  <si>
    <t>Net IT</t>
  </si>
  <si>
    <t>Sina PRI</t>
  </si>
  <si>
    <t>Champ</t>
  </si>
  <si>
    <t>Sum Points</t>
  </si>
  <si>
    <t>End Result</t>
  </si>
  <si>
    <t>-</t>
  </si>
  <si>
    <t>Endsum</t>
  </si>
  <si>
    <t>Rematch</t>
  </si>
  <si>
    <t>RESULT</t>
  </si>
  <si>
    <t>1.</t>
  </si>
  <si>
    <t>2.</t>
  </si>
  <si>
    <t>Saturday</t>
  </si>
  <si>
    <t>3.</t>
  </si>
  <si>
    <t>Match</t>
  </si>
  <si>
    <t>CoSpace Primary</t>
  </si>
  <si>
    <t>Pinky</t>
  </si>
  <si>
    <t>Ducati</t>
  </si>
  <si>
    <t>Srednja</t>
  </si>
  <si>
    <t>KFC</t>
  </si>
  <si>
    <t>Sina</t>
  </si>
  <si>
    <t>Sina_sec</t>
  </si>
  <si>
    <t>Sina_SEC</t>
  </si>
  <si>
    <t>K.F.C 4WD</t>
  </si>
  <si>
    <t>4.</t>
  </si>
  <si>
    <t>5.</t>
  </si>
  <si>
    <t>Ergebnisse</t>
  </si>
  <si>
    <t>Platzierung</t>
  </si>
  <si>
    <t>Team</t>
  </si>
  <si>
    <t>Punkte</t>
  </si>
  <si>
    <t>SaNi girls</t>
  </si>
  <si>
    <t>153 von 200</t>
  </si>
  <si>
    <t>AlBundy</t>
  </si>
  <si>
    <t>146 von200</t>
  </si>
  <si>
    <t>Matrix</t>
  </si>
  <si>
    <t>133 von 200</t>
  </si>
  <si>
    <t>Lucky boys</t>
  </si>
  <si>
    <t>103 von 200</t>
  </si>
  <si>
    <t>pink fluffy unicorns</t>
  </si>
  <si>
    <t>92 von 200</t>
  </si>
  <si>
    <t>6.</t>
  </si>
  <si>
    <t>UniXcorns</t>
  </si>
  <si>
    <t>84 von 200</t>
  </si>
  <si>
    <t>CoSpace Secondary</t>
  </si>
  <si>
    <t>Robo Otočac</t>
  </si>
  <si>
    <t>Alpha</t>
  </si>
  <si>
    <t>ROBO KOPRIVNICA</t>
  </si>
  <si>
    <t>Plus Omega</t>
  </si>
  <si>
    <t>PRIMARY</t>
  </si>
  <si>
    <t>Secondary</t>
  </si>
  <si>
    <t>Maze</t>
  </si>
  <si>
    <t>#ErrorAnalyzer</t>
  </si>
  <si>
    <t>Beta Ray Team</t>
  </si>
  <si>
    <t>E-Volution</t>
  </si>
  <si>
    <t>#NXT-Brothers</t>
  </si>
  <si>
    <t>Brain´s running</t>
  </si>
  <si>
    <t>K-9</t>
  </si>
  <si>
    <t>#OBST!</t>
  </si>
  <si>
    <t>Bulbs &amp; Wires</t>
  </si>
  <si>
    <t>Marconi WHY NOT (Y !)</t>
  </si>
  <si>
    <t>3m</t>
  </si>
  <si>
    <t>Decepticons</t>
  </si>
  <si>
    <t>Phlegmatic 3</t>
  </si>
  <si>
    <t>Der Gerät</t>
  </si>
  <si>
    <t>Q</t>
  </si>
  <si>
    <t>Black Bulls</t>
  </si>
  <si>
    <t>Dice</t>
  </si>
  <si>
    <t>Rainbow</t>
  </si>
  <si>
    <t>Black Squad</t>
  </si>
  <si>
    <t>Evil Robot</t>
  </si>
  <si>
    <t>SINA B</t>
  </si>
  <si>
    <t>Blazer</t>
  </si>
  <si>
    <t>Galaxyfire</t>
  </si>
  <si>
    <t>SyntaxErrorReloaded</t>
  </si>
  <si>
    <t>Borgovi</t>
  </si>
  <si>
    <t>Helveticrobot</t>
  </si>
  <si>
    <t>Yazaki Croatia</t>
  </si>
  <si>
    <t>Daredevil</t>
  </si>
  <si>
    <t>HerthaFirnBot</t>
  </si>
  <si>
    <t>zweiundvierzig</t>
  </si>
  <si>
    <t>Die Anderen</t>
  </si>
  <si>
    <t>i:HTL</t>
  </si>
  <si>
    <t>Die Gärtner</t>
  </si>
  <si>
    <t>Plus Alpha</t>
  </si>
  <si>
    <t>Die Namenlosen</t>
  </si>
  <si>
    <t>Rainbowter</t>
  </si>
  <si>
    <t>Edgarianer</t>
  </si>
  <si>
    <t>Regenbogeneinhörnchen</t>
  </si>
  <si>
    <t>Electroman</t>
  </si>
  <si>
    <t>Rubybot</t>
  </si>
  <si>
    <t>EV3</t>
  </si>
  <si>
    <t>SLOMEDIC</t>
  </si>
  <si>
    <t>flying uwe</t>
  </si>
  <si>
    <t>SMMTeam1</t>
  </si>
  <si>
    <t>Game of Phones</t>
  </si>
  <si>
    <t>SMMTeam2</t>
  </si>
  <si>
    <t>Tesla robotics team</t>
  </si>
  <si>
    <t>hurricanes</t>
  </si>
  <si>
    <t>The mighty Minotaurs</t>
  </si>
  <si>
    <t>JoBots</t>
  </si>
  <si>
    <t>Transformers</t>
  </si>
  <si>
    <t>K.O.R.</t>
  </si>
  <si>
    <t>UMR Robotics</t>
  </si>
  <si>
    <t>load...</t>
  </si>
  <si>
    <t>Unixcorn</t>
  </si>
  <si>
    <t>Logik</t>
  </si>
  <si>
    <t>Winnerds</t>
  </si>
  <si>
    <t>Luminous</t>
  </si>
  <si>
    <t>Moslavina - CRO</t>
  </si>
  <si>
    <t>Native Robots</t>
  </si>
  <si>
    <t>NeuGrub</t>
  </si>
  <si>
    <t>Omega</t>
  </si>
  <si>
    <t>One Direction</t>
  </si>
  <si>
    <t>PANICKSTOLLEN</t>
  </si>
  <si>
    <t>ROBO GM</t>
  </si>
  <si>
    <t>Robo Habilis 1</t>
  </si>
  <si>
    <t>Roboboys</t>
  </si>
  <si>
    <t>RoboHabilis 2</t>
  </si>
  <si>
    <t>Schwarzfahrer</t>
  </si>
  <si>
    <t>SINA JUNIOR</t>
  </si>
  <si>
    <t>Team Blue</t>
  </si>
  <si>
    <t>team namenlos</t>
  </si>
  <si>
    <t>The Genius</t>
  </si>
  <si>
    <t>The Log 2</t>
  </si>
  <si>
    <t>The Mighty Midgets</t>
  </si>
  <si>
    <t>Thunderspeed</t>
  </si>
  <si>
    <t>White Bulls</t>
  </si>
  <si>
    <t xml:space="preserve">Punkte </t>
  </si>
  <si>
    <t xml:space="preserve">Platzierung </t>
  </si>
  <si>
    <t xml:space="preserve">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</si>
</sst>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29" xfId="0" applyBorder="1"/>
    <xf numFmtId="0" fontId="2" fillId="0" borderId="20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31" xfId="0" applyBorder="1"/>
    <xf numFmtId="0" fontId="0" fillId="0" borderId="0" xfId="0"/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Border="1"/>
    <xf numFmtId="0" fontId="0" fillId="0" borderId="37" xfId="0" applyBorder="1"/>
    <xf numFmtId="0" fontId="0" fillId="0" borderId="24" xfId="0" applyBorder="1"/>
    <xf numFmtId="0" fontId="5" fillId="0" borderId="24" xfId="0" applyFont="1" applyBorder="1"/>
    <xf numFmtId="0" fontId="0" fillId="0" borderId="26" xfId="0" applyBorder="1"/>
    <xf numFmtId="0" fontId="6" fillId="0" borderId="22" xfId="0" applyFont="1" applyBorder="1"/>
    <xf numFmtId="0" fontId="0" fillId="0" borderId="19" xfId="0" applyBorder="1"/>
    <xf numFmtId="0" fontId="0" fillId="0" borderId="20" xfId="0" applyBorder="1"/>
    <xf numFmtId="0" fontId="10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0" xfId="0" applyFill="1" applyBorder="1"/>
    <xf numFmtId="0" fontId="0" fillId="5" borderId="1" xfId="0" applyFill="1" applyBorder="1"/>
    <xf numFmtId="0" fontId="0" fillId="4" borderId="1" xfId="0" applyFill="1" applyBorder="1"/>
    <xf numFmtId="0" fontId="11" fillId="0" borderId="0" xfId="0" applyFont="1"/>
    <xf numFmtId="0" fontId="11" fillId="5" borderId="1" xfId="0" applyFont="1" applyFill="1" applyBorder="1"/>
    <xf numFmtId="0" fontId="13" fillId="6" borderId="38" xfId="0" applyFont="1" applyFill="1" applyBorder="1"/>
    <xf numFmtId="0" fontId="13" fillId="6" borderId="39" xfId="0" applyFont="1" applyFill="1" applyBorder="1"/>
    <xf numFmtId="0" fontId="13" fillId="6" borderId="40" xfId="0" applyFont="1" applyFill="1" applyBorder="1"/>
    <xf numFmtId="0" fontId="6" fillId="0" borderId="17" xfId="0" applyFont="1" applyBorder="1" applyAlignment="1">
      <alignment horizontal="center" vertical="center"/>
    </xf>
    <xf numFmtId="0" fontId="0" fillId="0" borderId="18" xfId="0" applyBorder="1"/>
    <xf numFmtId="0" fontId="14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14" fillId="0" borderId="9" xfId="0" applyFont="1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/>
    <xf numFmtId="0" fontId="16" fillId="0" borderId="0" xfId="0" applyNumberFormat="1" applyFont="1" applyAlignment="1"/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opLeftCell="B28" zoomScale="55" zoomScaleNormal="55" workbookViewId="0">
      <selection activeCell="N39" sqref="N39"/>
    </sheetView>
  </sheetViews>
  <sheetFormatPr baseColWidth="10" defaultColWidth="8.88671875" defaultRowHeight="14.4" x14ac:dyDescent="0.3"/>
  <cols>
    <col min="1" max="1" width="21.6640625" customWidth="1"/>
    <col min="2" max="2" width="46.44140625" customWidth="1"/>
    <col min="3" max="3" width="40.6640625" customWidth="1"/>
    <col min="4" max="4" width="32.6640625" customWidth="1"/>
    <col min="5" max="5" width="2.44140625" bestFit="1" customWidth="1"/>
    <col min="6" max="6" width="15.6640625" customWidth="1"/>
    <col min="7" max="7" width="34.6640625" customWidth="1"/>
    <col min="8" max="8" width="46.44140625" bestFit="1" customWidth="1"/>
    <col min="9" max="9" width="15.44140625" customWidth="1"/>
    <col min="10" max="10" width="8.109375" customWidth="1"/>
    <col min="11" max="11" width="17.88671875" customWidth="1"/>
    <col min="13" max="13" width="56.5546875" bestFit="1" customWidth="1"/>
    <col min="14" max="14" width="15.44140625" customWidth="1"/>
    <col min="15" max="15" width="46.44140625" customWidth="1"/>
    <col min="16" max="16" width="4.44140625" customWidth="1"/>
    <col min="17" max="17" width="46.44140625" customWidth="1"/>
    <col min="18" max="18" width="21.44140625" bestFit="1" customWidth="1"/>
    <col min="22" max="22" width="5" customWidth="1"/>
    <col min="23" max="23" width="8.6640625" customWidth="1"/>
    <col min="27" max="27" width="16.6640625" customWidth="1"/>
  </cols>
  <sheetData>
    <row r="1" spans="1:24" ht="18.600000000000001" thickBot="1" x14ac:dyDescent="0.4">
      <c r="A1" s="96" t="s">
        <v>0</v>
      </c>
      <c r="B1" s="97"/>
      <c r="C1" s="97"/>
      <c r="D1" s="97"/>
      <c r="E1" s="97"/>
      <c r="F1" s="98"/>
      <c r="G1" s="2"/>
      <c r="H1" s="3" t="s">
        <v>40</v>
      </c>
      <c r="I1" s="4">
        <v>0.4375</v>
      </c>
      <c r="J1" s="2"/>
      <c r="K1" s="22" t="s">
        <v>29</v>
      </c>
      <c r="L1" s="22" t="s">
        <v>28</v>
      </c>
      <c r="M1" s="22" t="s">
        <v>34</v>
      </c>
      <c r="N1" s="22" t="s">
        <v>27</v>
      </c>
      <c r="O1" s="99" t="s">
        <v>30</v>
      </c>
      <c r="P1" s="100"/>
      <c r="Q1" s="101"/>
      <c r="R1" s="99" t="s">
        <v>31</v>
      </c>
      <c r="S1" s="100"/>
      <c r="T1" s="101"/>
      <c r="U1" s="99" t="s">
        <v>32</v>
      </c>
      <c r="V1" s="100"/>
      <c r="W1" s="101"/>
      <c r="X1" s="32" t="s">
        <v>33</v>
      </c>
    </row>
    <row r="2" spans="1:24" ht="18" x14ac:dyDescent="0.35">
      <c r="A2" s="102" t="s">
        <v>13</v>
      </c>
      <c r="B2" s="94" t="s">
        <v>35</v>
      </c>
      <c r="C2" s="94" t="s">
        <v>36</v>
      </c>
      <c r="D2" s="94" t="s">
        <v>47</v>
      </c>
      <c r="E2" s="94"/>
      <c r="F2" s="95"/>
      <c r="G2" s="2"/>
      <c r="H2" s="3" t="s">
        <v>41</v>
      </c>
      <c r="I2" s="4">
        <v>0.33333333333333331</v>
      </c>
      <c r="J2" s="3"/>
      <c r="K2" s="33">
        <v>1</v>
      </c>
      <c r="L2" s="34">
        <v>1</v>
      </c>
      <c r="M2" s="34" t="s">
        <v>23</v>
      </c>
      <c r="N2" s="7">
        <f>I1</f>
        <v>0.4375</v>
      </c>
      <c r="O2" s="8" t="str">
        <f>B21</f>
        <v>SLOBOT</v>
      </c>
      <c r="P2" s="9" t="s">
        <v>3</v>
      </c>
      <c r="Q2" s="10" t="str">
        <f>B22</f>
        <v>Školska knjiga Croatia Lightweight</v>
      </c>
      <c r="R2" s="8">
        <v>5</v>
      </c>
      <c r="S2" s="9" t="s">
        <v>3</v>
      </c>
      <c r="T2" s="10">
        <v>15</v>
      </c>
      <c r="U2" s="8">
        <v>0</v>
      </c>
      <c r="V2" s="9" t="s">
        <v>3</v>
      </c>
      <c r="W2" s="9">
        <v>3</v>
      </c>
      <c r="X2" s="35"/>
    </row>
    <row r="3" spans="1:24" ht="18" x14ac:dyDescent="0.35">
      <c r="A3" s="102"/>
      <c r="B3" s="94"/>
      <c r="C3" s="94"/>
      <c r="D3" s="24" t="s">
        <v>38</v>
      </c>
      <c r="E3" s="24" t="s">
        <v>3</v>
      </c>
      <c r="F3" s="25" t="s">
        <v>39</v>
      </c>
      <c r="G3" s="2"/>
      <c r="H3" s="3" t="s">
        <v>42</v>
      </c>
      <c r="I3" s="4">
        <v>1.7361111111111112E-2</v>
      </c>
      <c r="J3" s="3"/>
      <c r="K3" s="33">
        <v>2</v>
      </c>
      <c r="L3" s="34">
        <v>2</v>
      </c>
      <c r="M3" s="34" t="s">
        <v>1</v>
      </c>
      <c r="N3" s="7">
        <f>I1</f>
        <v>0.4375</v>
      </c>
      <c r="O3" s="8" t="str">
        <f>B12</f>
        <v>Format</v>
      </c>
      <c r="P3" s="9" t="s">
        <v>3</v>
      </c>
      <c r="Q3" s="10" t="str">
        <f>B13</f>
        <v>L.A.V.J.</v>
      </c>
      <c r="R3" s="8">
        <v>12</v>
      </c>
      <c r="S3" s="9" t="s">
        <v>3</v>
      </c>
      <c r="T3" s="10">
        <v>2</v>
      </c>
      <c r="U3" s="8">
        <v>3</v>
      </c>
      <c r="V3" s="9" t="s">
        <v>3</v>
      </c>
      <c r="W3" s="9">
        <v>0</v>
      </c>
      <c r="X3" s="35"/>
    </row>
    <row r="4" spans="1:24" ht="18" x14ac:dyDescent="0.35">
      <c r="A4" s="23">
        <v>41</v>
      </c>
      <c r="B4" s="24" t="s">
        <v>5</v>
      </c>
      <c r="C4" s="24">
        <f>U12+U18</f>
        <v>3</v>
      </c>
      <c r="D4" s="24">
        <f>R18+R12</f>
        <v>8</v>
      </c>
      <c r="E4" s="24" t="s">
        <v>3</v>
      </c>
      <c r="F4" s="25">
        <f>T12+T18</f>
        <v>13</v>
      </c>
      <c r="G4" s="2"/>
      <c r="H4" s="3" t="s">
        <v>43</v>
      </c>
      <c r="I4" s="4">
        <v>3.472222222222222E-3</v>
      </c>
      <c r="J4" s="11"/>
      <c r="K4" s="33">
        <v>3</v>
      </c>
      <c r="L4" s="34">
        <v>2</v>
      </c>
      <c r="M4" s="34" t="s">
        <v>2</v>
      </c>
      <c r="N4" s="7">
        <f>N3+I3+I4</f>
        <v>0.45833333333333331</v>
      </c>
      <c r="O4" s="8" t="str">
        <f>B31</f>
        <v>AEIOU</v>
      </c>
      <c r="P4" s="9" t="s">
        <v>3</v>
      </c>
      <c r="Q4" s="10" t="str">
        <f>B32</f>
        <v>Compotes</v>
      </c>
      <c r="R4" s="8">
        <v>1</v>
      </c>
      <c r="S4" s="9" t="s">
        <v>3</v>
      </c>
      <c r="T4" s="10">
        <v>11</v>
      </c>
      <c r="U4" s="8">
        <v>0</v>
      </c>
      <c r="V4" s="9" t="s">
        <v>3</v>
      </c>
      <c r="W4" s="9">
        <v>3</v>
      </c>
      <c r="X4" s="35"/>
    </row>
    <row r="5" spans="1:24" ht="18" x14ac:dyDescent="0.35">
      <c r="A5" s="23">
        <v>61</v>
      </c>
      <c r="B5" s="24" t="s">
        <v>9</v>
      </c>
      <c r="C5" s="24">
        <f>U5+W18</f>
        <v>6</v>
      </c>
      <c r="D5" s="24">
        <f>R5+T18</f>
        <v>21</v>
      </c>
      <c r="E5" s="24" t="s">
        <v>3</v>
      </c>
      <c r="F5" s="25">
        <f>T5+R18</f>
        <v>5</v>
      </c>
      <c r="G5" s="2"/>
      <c r="H5" s="3" t="s">
        <v>44</v>
      </c>
      <c r="I5" s="4">
        <v>4.1666666666666664E-2</v>
      </c>
      <c r="J5" s="2"/>
      <c r="K5" s="33">
        <v>4</v>
      </c>
      <c r="L5" s="34">
        <v>1</v>
      </c>
      <c r="M5" s="34" t="s">
        <v>0</v>
      </c>
      <c r="N5" s="7">
        <f>N2+I3+I4</f>
        <v>0.45833333333333331</v>
      </c>
      <c r="O5" s="8" t="str">
        <f>B5</f>
        <v>Cro-Adriatic</v>
      </c>
      <c r="P5" s="9" t="s">
        <v>3</v>
      </c>
      <c r="Q5" s="10" t="str">
        <f>B6</f>
        <v>FCBOTS</v>
      </c>
      <c r="R5" s="8">
        <v>10</v>
      </c>
      <c r="S5" s="9" t="s">
        <v>3</v>
      </c>
      <c r="T5" s="10">
        <v>0</v>
      </c>
      <c r="U5" s="8">
        <v>3</v>
      </c>
      <c r="V5" s="9" t="s">
        <v>3</v>
      </c>
      <c r="W5" s="9">
        <v>0</v>
      </c>
      <c r="X5" s="35"/>
    </row>
    <row r="6" spans="1:24" ht="18.600000000000001" thickBot="1" x14ac:dyDescent="0.4">
      <c r="A6" s="12">
        <v>38</v>
      </c>
      <c r="B6" s="13" t="s">
        <v>11</v>
      </c>
      <c r="C6" s="13">
        <f>W5+W12</f>
        <v>0</v>
      </c>
      <c r="D6" s="13">
        <f>T5+T12</f>
        <v>2</v>
      </c>
      <c r="E6" s="13" t="s">
        <v>3</v>
      </c>
      <c r="F6" s="14">
        <f>R5+R12</f>
        <v>13</v>
      </c>
      <c r="G6" s="2"/>
      <c r="H6" s="2"/>
      <c r="I6" s="2"/>
      <c r="J6" s="2"/>
      <c r="K6" s="33">
        <v>5</v>
      </c>
      <c r="L6" s="34">
        <v>2</v>
      </c>
      <c r="M6" s="34" t="s">
        <v>1</v>
      </c>
      <c r="N6" s="7">
        <f>N4+I3+I4</f>
        <v>0.47916666666666663</v>
      </c>
      <c r="O6" s="8" t="str">
        <f>B14</f>
        <v>Zona</v>
      </c>
      <c r="P6" s="9" t="s">
        <v>3</v>
      </c>
      <c r="Q6" s="10" t="str">
        <f>B15</f>
        <v>SocST</v>
      </c>
      <c r="R6" s="8">
        <v>9</v>
      </c>
      <c r="S6" s="9" t="s">
        <v>3</v>
      </c>
      <c r="T6" s="10">
        <v>9</v>
      </c>
      <c r="U6" s="8">
        <v>1</v>
      </c>
      <c r="V6" s="9" t="s">
        <v>3</v>
      </c>
      <c r="W6" s="9">
        <v>1</v>
      </c>
      <c r="X6" s="35"/>
    </row>
    <row r="7" spans="1:24" ht="18" x14ac:dyDescent="0.35">
      <c r="G7" s="2"/>
      <c r="H7" s="2"/>
      <c r="I7" s="2"/>
      <c r="J7" s="2"/>
      <c r="K7" s="33">
        <v>6</v>
      </c>
      <c r="L7" s="15">
        <v>1</v>
      </c>
      <c r="M7" s="34" t="s">
        <v>23</v>
      </c>
      <c r="N7" s="7">
        <f>N5+I3+I4</f>
        <v>0.47916666666666663</v>
      </c>
      <c r="O7" s="8" t="str">
        <f>B23</f>
        <v>Curcuit</v>
      </c>
      <c r="P7" s="9" t="s">
        <v>3</v>
      </c>
      <c r="Q7" s="10" t="str">
        <f>B24</f>
        <v>Team Simplicity</v>
      </c>
      <c r="R7" s="8">
        <v>1</v>
      </c>
      <c r="S7" s="9" t="s">
        <v>3</v>
      </c>
      <c r="T7" s="10">
        <v>0</v>
      </c>
      <c r="U7" s="8">
        <v>3</v>
      </c>
      <c r="V7" s="9" t="s">
        <v>3</v>
      </c>
      <c r="W7" s="9">
        <v>0</v>
      </c>
      <c r="X7" s="35"/>
    </row>
    <row r="8" spans="1:24" ht="18.600000000000001" thickBot="1" x14ac:dyDescent="0.4">
      <c r="A8" s="3"/>
      <c r="B8" s="3"/>
      <c r="C8" s="3"/>
      <c r="D8" s="3"/>
      <c r="E8" s="3"/>
      <c r="F8" s="3"/>
      <c r="G8" s="2"/>
      <c r="H8" s="2"/>
      <c r="I8" s="2"/>
      <c r="J8" s="2"/>
      <c r="K8" s="33">
        <v>7</v>
      </c>
      <c r="L8" s="34">
        <v>2</v>
      </c>
      <c r="M8" s="34" t="s">
        <v>1</v>
      </c>
      <c r="N8" s="7">
        <f>N6+I3+I4</f>
        <v>0.49999999999999994</v>
      </c>
      <c r="O8" s="8" t="str">
        <f>B12</f>
        <v>Format</v>
      </c>
      <c r="P8" s="9" t="s">
        <v>3</v>
      </c>
      <c r="Q8" s="10" t="str">
        <f>B16</f>
        <v>SPQR 3</v>
      </c>
      <c r="R8" s="8">
        <v>6</v>
      </c>
      <c r="S8" s="9" t="s">
        <v>3</v>
      </c>
      <c r="T8" s="10">
        <v>4</v>
      </c>
      <c r="U8" s="8">
        <v>3</v>
      </c>
      <c r="V8" s="9" t="s">
        <v>3</v>
      </c>
      <c r="W8" s="9">
        <v>0</v>
      </c>
      <c r="X8" s="35"/>
    </row>
    <row r="9" spans="1:24" ht="18" x14ac:dyDescent="0.35">
      <c r="A9" s="96" t="s">
        <v>22</v>
      </c>
      <c r="B9" s="97"/>
      <c r="C9" s="97"/>
      <c r="D9" s="97"/>
      <c r="E9" s="97"/>
      <c r="F9" s="98"/>
      <c r="G9" s="2"/>
      <c r="H9" s="2"/>
      <c r="I9" s="2"/>
      <c r="J9" s="2"/>
      <c r="K9" s="33">
        <v>8</v>
      </c>
      <c r="L9" s="34">
        <v>1</v>
      </c>
      <c r="M9" s="34" t="s">
        <v>1</v>
      </c>
      <c r="N9" s="7">
        <f>N7+I3+I4</f>
        <v>0.49999999999999994</v>
      </c>
      <c r="O9" s="8" t="str">
        <f>B13</f>
        <v>L.A.V.J.</v>
      </c>
      <c r="P9" s="9" t="s">
        <v>3</v>
      </c>
      <c r="Q9" s="10" t="str">
        <f>B14</f>
        <v>Zona</v>
      </c>
      <c r="R9" s="8">
        <v>4</v>
      </c>
      <c r="S9" s="9" t="s">
        <v>3</v>
      </c>
      <c r="T9" s="10">
        <v>3</v>
      </c>
      <c r="U9" s="8">
        <v>3</v>
      </c>
      <c r="V9" s="9" t="s">
        <v>3</v>
      </c>
      <c r="W9" s="9">
        <v>0</v>
      </c>
      <c r="X9" s="35"/>
    </row>
    <row r="10" spans="1:24" ht="18" x14ac:dyDescent="0.35">
      <c r="A10" s="102" t="s">
        <v>13</v>
      </c>
      <c r="B10" s="94" t="s">
        <v>35</v>
      </c>
      <c r="C10" s="94" t="s">
        <v>36</v>
      </c>
      <c r="D10" s="94" t="s">
        <v>37</v>
      </c>
      <c r="E10" s="94"/>
      <c r="F10" s="95"/>
      <c r="G10" s="2"/>
      <c r="H10" s="2"/>
      <c r="I10" s="2"/>
      <c r="J10" s="2"/>
      <c r="K10" s="33">
        <v>9</v>
      </c>
      <c r="L10" s="34">
        <v>2</v>
      </c>
      <c r="M10" s="34" t="s">
        <v>2</v>
      </c>
      <c r="N10" s="7">
        <f>N8+I3+I4</f>
        <v>0.52083333333333326</v>
      </c>
      <c r="O10" s="8" t="str">
        <f>B33</f>
        <v>Školska knjiga Croatia Open League</v>
      </c>
      <c r="P10" s="9" t="s">
        <v>3</v>
      </c>
      <c r="Q10" s="10" t="str">
        <f>B34</f>
        <v>SINA_OW</v>
      </c>
      <c r="R10" s="8">
        <v>3</v>
      </c>
      <c r="S10" s="9" t="s">
        <v>3</v>
      </c>
      <c r="T10" s="10">
        <v>13</v>
      </c>
      <c r="U10" s="8">
        <v>0</v>
      </c>
      <c r="V10" s="9" t="s">
        <v>3</v>
      </c>
      <c r="W10" s="9">
        <v>3</v>
      </c>
      <c r="X10" s="35"/>
    </row>
    <row r="11" spans="1:24" ht="18" x14ac:dyDescent="0.35">
      <c r="A11" s="102"/>
      <c r="B11" s="94"/>
      <c r="C11" s="94"/>
      <c r="D11" s="24" t="s">
        <v>38</v>
      </c>
      <c r="E11" s="24" t="s">
        <v>3</v>
      </c>
      <c r="F11" s="25" t="s">
        <v>39</v>
      </c>
      <c r="G11" s="2"/>
      <c r="H11" s="2"/>
      <c r="I11" s="2"/>
      <c r="J11" s="2"/>
      <c r="K11" s="33">
        <v>10</v>
      </c>
      <c r="L11" s="15">
        <v>1</v>
      </c>
      <c r="M11" s="34" t="s">
        <v>23</v>
      </c>
      <c r="N11" s="7">
        <f>N9+I3+I4</f>
        <v>0.52083333333333326</v>
      </c>
      <c r="O11" s="8" t="str">
        <f>B21</f>
        <v>SLOBOT</v>
      </c>
      <c r="P11" s="9" t="s">
        <v>3</v>
      </c>
      <c r="Q11" s="10" t="str">
        <f>B23</f>
        <v>Curcuit</v>
      </c>
      <c r="R11" s="8">
        <v>8</v>
      </c>
      <c r="S11" s="9" t="s">
        <v>3</v>
      </c>
      <c r="T11" s="10">
        <v>1</v>
      </c>
      <c r="U11" s="8">
        <v>3</v>
      </c>
      <c r="V11" s="9" t="s">
        <v>3</v>
      </c>
      <c r="W11" s="9">
        <v>0</v>
      </c>
      <c r="X11" s="35"/>
    </row>
    <row r="12" spans="1:24" ht="18" x14ac:dyDescent="0.35">
      <c r="A12" s="23">
        <v>84</v>
      </c>
      <c r="B12" s="24" t="s">
        <v>12</v>
      </c>
      <c r="C12" s="24">
        <f>U3+U8+U14+U22</f>
        <v>12</v>
      </c>
      <c r="D12" s="24">
        <f>R3+R8+R14+R22</f>
        <v>38</v>
      </c>
      <c r="E12" s="24" t="s">
        <v>3</v>
      </c>
      <c r="F12" s="25">
        <f>T3+T8+T14+T22</f>
        <v>6</v>
      </c>
      <c r="G12" s="2"/>
      <c r="H12" s="2"/>
      <c r="I12" s="2"/>
      <c r="J12" s="2"/>
      <c r="K12" s="33">
        <v>11</v>
      </c>
      <c r="L12" s="34">
        <v>2</v>
      </c>
      <c r="M12" s="34" t="s">
        <v>0</v>
      </c>
      <c r="N12" s="7">
        <f>N10+I3+I4</f>
        <v>0.54166666666666663</v>
      </c>
      <c r="O12" s="8" t="str">
        <f>B4</f>
        <v>TNT Reloaded</v>
      </c>
      <c r="P12" s="9" t="s">
        <v>3</v>
      </c>
      <c r="Q12" s="10" t="str">
        <f>B6</f>
        <v>FCBOTS</v>
      </c>
      <c r="R12" s="8">
        <v>3</v>
      </c>
      <c r="S12" s="9" t="s">
        <v>3</v>
      </c>
      <c r="T12" s="10">
        <v>2</v>
      </c>
      <c r="U12" s="8">
        <v>3</v>
      </c>
      <c r="V12" s="9" t="s">
        <v>3</v>
      </c>
      <c r="W12" s="9">
        <v>0</v>
      </c>
      <c r="X12" s="35"/>
    </row>
    <row r="13" spans="1:24" ht="18" x14ac:dyDescent="0.35">
      <c r="A13" s="23">
        <v>91</v>
      </c>
      <c r="B13" s="24" t="s">
        <v>15</v>
      </c>
      <c r="C13" s="24">
        <f>W3+U9+U16+U23</f>
        <v>6</v>
      </c>
      <c r="D13" s="24">
        <f>T3+R9+R16+R23</f>
        <v>17</v>
      </c>
      <c r="E13" s="24" t="s">
        <v>3</v>
      </c>
      <c r="F13" s="25">
        <f>R3+T9+T23+T16</f>
        <v>31</v>
      </c>
      <c r="G13" s="2"/>
      <c r="H13" s="2"/>
      <c r="I13" s="2"/>
      <c r="J13" s="2"/>
      <c r="K13" s="33">
        <v>12</v>
      </c>
      <c r="L13" s="34">
        <v>1</v>
      </c>
      <c r="M13" s="34" t="s">
        <v>1</v>
      </c>
      <c r="N13" s="7">
        <f>N11+I3+I4</f>
        <v>0.54166666666666663</v>
      </c>
      <c r="O13" s="8" t="str">
        <f>B15</f>
        <v>SocST</v>
      </c>
      <c r="P13" s="9" t="s">
        <v>3</v>
      </c>
      <c r="Q13" s="10" t="str">
        <f>B16</f>
        <v>SPQR 3</v>
      </c>
      <c r="R13" s="8">
        <v>2</v>
      </c>
      <c r="S13" s="9" t="s">
        <v>3</v>
      </c>
      <c r="T13" s="10">
        <v>12</v>
      </c>
      <c r="U13" s="8">
        <v>0</v>
      </c>
      <c r="V13" s="9" t="s">
        <v>3</v>
      </c>
      <c r="W13" s="9">
        <v>3</v>
      </c>
      <c r="X13" s="35"/>
    </row>
    <row r="14" spans="1:24" ht="18" x14ac:dyDescent="0.35">
      <c r="A14" s="23">
        <v>90</v>
      </c>
      <c r="B14" s="24" t="s">
        <v>6</v>
      </c>
      <c r="C14" s="24">
        <f>U6+W14+W19+W9</f>
        <v>1</v>
      </c>
      <c r="D14" s="24">
        <f>R6+T14+T19+T9</f>
        <v>13</v>
      </c>
      <c r="E14" s="24" t="s">
        <v>3</v>
      </c>
      <c r="F14" s="25">
        <f>T6+R14+R9+R19</f>
        <v>34</v>
      </c>
      <c r="G14" s="2"/>
      <c r="H14" s="2"/>
      <c r="I14" s="2"/>
      <c r="J14" s="2"/>
      <c r="K14" s="33">
        <v>13</v>
      </c>
      <c r="L14" s="34">
        <v>2</v>
      </c>
      <c r="M14" s="34" t="s">
        <v>1</v>
      </c>
      <c r="N14" s="7">
        <f>N12+I3+I4</f>
        <v>0.5625</v>
      </c>
      <c r="O14" s="8" t="str">
        <f>B12</f>
        <v>Format</v>
      </c>
      <c r="P14" s="9" t="s">
        <v>3</v>
      </c>
      <c r="Q14" s="10" t="str">
        <f>B14</f>
        <v>Zona</v>
      </c>
      <c r="R14" s="8">
        <v>10</v>
      </c>
      <c r="S14" s="9" t="s">
        <v>3</v>
      </c>
      <c r="T14" s="10">
        <v>0</v>
      </c>
      <c r="U14" s="8">
        <v>3</v>
      </c>
      <c r="V14" s="9" t="s">
        <v>3</v>
      </c>
      <c r="W14" s="9">
        <v>0</v>
      </c>
      <c r="X14" s="35"/>
    </row>
    <row r="15" spans="1:24" ht="18" x14ac:dyDescent="0.35">
      <c r="A15" s="23">
        <v>107</v>
      </c>
      <c r="B15" s="24" t="s">
        <v>16</v>
      </c>
      <c r="C15" s="24">
        <f>U13+W6+W22+W16</f>
        <v>1</v>
      </c>
      <c r="D15" s="24">
        <f>T6+R13+T16+T22</f>
        <v>17</v>
      </c>
      <c r="E15" s="24" t="s">
        <v>3</v>
      </c>
      <c r="F15" s="25">
        <f>R6+T13+R16+R22</f>
        <v>42</v>
      </c>
      <c r="G15" s="2"/>
      <c r="H15" s="2"/>
      <c r="I15" s="2"/>
      <c r="J15" s="2"/>
      <c r="K15" s="33">
        <v>14</v>
      </c>
      <c r="L15" s="34">
        <v>1</v>
      </c>
      <c r="M15" s="34" t="s">
        <v>23</v>
      </c>
      <c r="N15" s="7">
        <f>N13+I3+I4</f>
        <v>0.5625</v>
      </c>
      <c r="O15" s="8" t="str">
        <f>B22</f>
        <v>Školska knjiga Croatia Lightweight</v>
      </c>
      <c r="P15" s="9" t="s">
        <v>3</v>
      </c>
      <c r="Q15" s="10" t="str">
        <f>B25</f>
        <v>SPQR 2</v>
      </c>
      <c r="R15" s="8">
        <v>6</v>
      </c>
      <c r="S15" s="9" t="s">
        <v>3</v>
      </c>
      <c r="T15" s="10">
        <v>16</v>
      </c>
      <c r="U15" s="8">
        <v>0</v>
      </c>
      <c r="V15" s="9" t="s">
        <v>3</v>
      </c>
      <c r="W15" s="9">
        <v>3</v>
      </c>
      <c r="X15" s="35"/>
    </row>
    <row r="16" spans="1:24" ht="18.600000000000001" thickBot="1" x14ac:dyDescent="0.4">
      <c r="A16" s="12">
        <v>113</v>
      </c>
      <c r="B16" s="13" t="s">
        <v>17</v>
      </c>
      <c r="C16" s="13">
        <f>W8+W13+U19+W23</f>
        <v>9</v>
      </c>
      <c r="D16" s="13">
        <f>T8+T13+R19+T23</f>
        <v>37</v>
      </c>
      <c r="E16" s="13" t="s">
        <v>3</v>
      </c>
      <c r="F16" s="14">
        <f>R8+R13+T19+R23</f>
        <v>9</v>
      </c>
      <c r="G16" s="2"/>
      <c r="H16" s="2"/>
      <c r="I16" s="2"/>
      <c r="J16" s="2"/>
      <c r="K16" s="33">
        <v>15</v>
      </c>
      <c r="L16" s="34">
        <v>2</v>
      </c>
      <c r="M16" s="34" t="s">
        <v>1</v>
      </c>
      <c r="N16" s="7">
        <f>N14+I3+I4</f>
        <v>0.58333333333333337</v>
      </c>
      <c r="O16" s="8" t="str">
        <f>B13</f>
        <v>L.A.V.J.</v>
      </c>
      <c r="P16" s="9" t="s">
        <v>3</v>
      </c>
      <c r="Q16" s="10" t="str">
        <f>B15</f>
        <v>SocST</v>
      </c>
      <c r="R16" s="8">
        <v>11</v>
      </c>
      <c r="S16" s="9" t="s">
        <v>3</v>
      </c>
      <c r="T16" s="10">
        <v>6</v>
      </c>
      <c r="U16" s="8">
        <v>3</v>
      </c>
      <c r="V16" s="9" t="s">
        <v>3</v>
      </c>
      <c r="W16" s="9">
        <v>0</v>
      </c>
      <c r="X16" s="35"/>
    </row>
    <row r="17" spans="1:24" ht="18.600000000000001" thickBot="1" x14ac:dyDescent="0.4">
      <c r="A17" s="3"/>
      <c r="B17" s="3"/>
      <c r="C17" s="3"/>
      <c r="D17" s="3"/>
      <c r="E17" s="3"/>
      <c r="F17" s="3"/>
      <c r="G17" s="2"/>
      <c r="H17" s="2"/>
      <c r="I17" s="2"/>
      <c r="J17" s="2"/>
      <c r="K17" s="33">
        <v>16</v>
      </c>
      <c r="L17" s="34">
        <v>1</v>
      </c>
      <c r="M17" s="34" t="s">
        <v>2</v>
      </c>
      <c r="N17" s="7">
        <f>N15+I3+I4</f>
        <v>0.58333333333333337</v>
      </c>
      <c r="O17" s="8" t="str">
        <f>B31</f>
        <v>AEIOU</v>
      </c>
      <c r="P17" s="9"/>
      <c r="Q17" s="10" t="str">
        <f>B33</f>
        <v>Školska knjiga Croatia Open League</v>
      </c>
      <c r="R17" s="8">
        <v>1</v>
      </c>
      <c r="S17" s="9" t="s">
        <v>3</v>
      </c>
      <c r="T17" s="10">
        <v>2</v>
      </c>
      <c r="U17" s="8">
        <v>0</v>
      </c>
      <c r="V17" s="9" t="s">
        <v>3</v>
      </c>
      <c r="W17" s="9">
        <v>3</v>
      </c>
      <c r="X17" s="35"/>
    </row>
    <row r="18" spans="1:24" ht="18" x14ac:dyDescent="0.35">
      <c r="A18" s="96" t="s">
        <v>23</v>
      </c>
      <c r="B18" s="97"/>
      <c r="C18" s="97"/>
      <c r="D18" s="97"/>
      <c r="E18" s="97"/>
      <c r="F18" s="98"/>
      <c r="G18" s="2"/>
      <c r="H18" s="2"/>
      <c r="I18" s="2"/>
      <c r="J18" s="2"/>
      <c r="K18" s="33">
        <v>17</v>
      </c>
      <c r="L18" s="34">
        <v>2</v>
      </c>
      <c r="M18" s="34" t="s">
        <v>0</v>
      </c>
      <c r="N18" s="7">
        <f>N16+I3+I4</f>
        <v>0.60416666666666674</v>
      </c>
      <c r="O18" s="8" t="str">
        <f>B4</f>
        <v>TNT Reloaded</v>
      </c>
      <c r="P18" s="9" t="s">
        <v>3</v>
      </c>
      <c r="Q18" s="10" t="str">
        <f>B5</f>
        <v>Cro-Adriatic</v>
      </c>
      <c r="R18" s="8">
        <v>5</v>
      </c>
      <c r="S18" s="9" t="s">
        <v>3</v>
      </c>
      <c r="T18" s="10">
        <v>11</v>
      </c>
      <c r="U18" s="8">
        <v>0</v>
      </c>
      <c r="V18" s="9" t="s">
        <v>3</v>
      </c>
      <c r="W18" s="9">
        <v>3</v>
      </c>
      <c r="X18" s="35"/>
    </row>
    <row r="19" spans="1:24" ht="18" x14ac:dyDescent="0.35">
      <c r="A19" s="102" t="s">
        <v>13</v>
      </c>
      <c r="B19" s="94" t="s">
        <v>35</v>
      </c>
      <c r="C19" s="94" t="s">
        <v>36</v>
      </c>
      <c r="D19" s="94" t="s">
        <v>37</v>
      </c>
      <c r="E19" s="94"/>
      <c r="F19" s="95"/>
      <c r="G19" s="2"/>
      <c r="H19" s="2"/>
      <c r="I19" s="2"/>
      <c r="J19" s="2"/>
      <c r="K19" s="33">
        <v>18</v>
      </c>
      <c r="L19" s="34">
        <v>1</v>
      </c>
      <c r="M19" s="34" t="s">
        <v>1</v>
      </c>
      <c r="N19" s="7">
        <f>N17+I4+I3</f>
        <v>0.60416666666666674</v>
      </c>
      <c r="O19" s="8" t="str">
        <f>B16</f>
        <v>SPQR 3</v>
      </c>
      <c r="P19" s="9" t="s">
        <v>3</v>
      </c>
      <c r="Q19" s="10" t="str">
        <f>B14</f>
        <v>Zona</v>
      </c>
      <c r="R19" s="8">
        <v>11</v>
      </c>
      <c r="S19" s="9" t="s">
        <v>3</v>
      </c>
      <c r="T19" s="10">
        <v>1</v>
      </c>
      <c r="U19" s="8">
        <v>3</v>
      </c>
      <c r="V19" s="9" t="s">
        <v>3</v>
      </c>
      <c r="W19" s="9">
        <v>0</v>
      </c>
      <c r="X19" s="16"/>
    </row>
    <row r="20" spans="1:24" ht="18" x14ac:dyDescent="0.35">
      <c r="A20" s="102"/>
      <c r="B20" s="94"/>
      <c r="C20" s="94"/>
      <c r="D20" s="24" t="s">
        <v>38</v>
      </c>
      <c r="E20" s="24" t="s">
        <v>3</v>
      </c>
      <c r="F20" s="25" t="s">
        <v>39</v>
      </c>
      <c r="G20" s="2"/>
      <c r="H20" s="2"/>
      <c r="I20" s="2"/>
      <c r="J20" s="2"/>
      <c r="K20" s="33">
        <v>19</v>
      </c>
      <c r="L20" s="34">
        <v>2</v>
      </c>
      <c r="M20" s="34" t="s">
        <v>23</v>
      </c>
      <c r="N20" s="7">
        <f>N18+I3+I4</f>
        <v>0.62500000000000011</v>
      </c>
      <c r="O20" s="8" t="str">
        <f>B25</f>
        <v>SPQR 2</v>
      </c>
      <c r="P20" s="9" t="s">
        <v>3</v>
      </c>
      <c r="Q20" s="10" t="str">
        <f>B21</f>
        <v>SLOBOT</v>
      </c>
      <c r="R20" s="8">
        <v>9</v>
      </c>
      <c r="S20" s="9" t="s">
        <v>3</v>
      </c>
      <c r="T20" s="10">
        <v>7</v>
      </c>
      <c r="U20" s="8">
        <v>3</v>
      </c>
      <c r="V20" s="9" t="s">
        <v>3</v>
      </c>
      <c r="W20" s="9">
        <v>0</v>
      </c>
      <c r="X20" s="16"/>
    </row>
    <row r="21" spans="1:24" ht="18" x14ac:dyDescent="0.35">
      <c r="A21" s="23">
        <v>115</v>
      </c>
      <c r="B21" s="24" t="s">
        <v>19</v>
      </c>
      <c r="C21" s="24">
        <f>U2+U11+W20+U25</f>
        <v>6</v>
      </c>
      <c r="D21" s="24">
        <f>R2+R11+R25+T20</f>
        <v>30</v>
      </c>
      <c r="E21" s="24" t="s">
        <v>3</v>
      </c>
      <c r="F21" s="25">
        <f>T2+T11+R20+T25</f>
        <v>25</v>
      </c>
      <c r="G21" s="2"/>
      <c r="H21" s="2"/>
      <c r="I21" s="2"/>
      <c r="J21" s="2"/>
      <c r="K21" s="33">
        <v>20</v>
      </c>
      <c r="L21" s="34">
        <v>1</v>
      </c>
      <c r="M21" s="34" t="s">
        <v>23</v>
      </c>
      <c r="N21" s="7">
        <f>N19+I3+I4</f>
        <v>0.62500000000000011</v>
      </c>
      <c r="O21" s="8" t="str">
        <f>B22</f>
        <v>Školska knjiga Croatia Lightweight</v>
      </c>
      <c r="P21" s="9" t="s">
        <v>3</v>
      </c>
      <c r="Q21" s="10" t="str">
        <f>B24</f>
        <v>Team Simplicity</v>
      </c>
      <c r="R21" s="8">
        <v>10</v>
      </c>
      <c r="S21" s="9" t="s">
        <v>3</v>
      </c>
      <c r="T21" s="10">
        <v>0</v>
      </c>
      <c r="U21" s="8">
        <v>3</v>
      </c>
      <c r="V21" s="9" t="s">
        <v>3</v>
      </c>
      <c r="W21" s="9">
        <v>0</v>
      </c>
      <c r="X21" s="16"/>
    </row>
    <row r="22" spans="1:24" ht="18" x14ac:dyDescent="0.35">
      <c r="A22" s="23">
        <v>50</v>
      </c>
      <c r="B22" s="24" t="s">
        <v>14</v>
      </c>
      <c r="C22" s="24">
        <f>W2+U15+U21+U28</f>
        <v>9</v>
      </c>
      <c r="D22" s="24">
        <f>T2+R15+R21+R28</f>
        <v>45</v>
      </c>
      <c r="E22" s="24" t="s">
        <v>3</v>
      </c>
      <c r="F22" s="25">
        <f>R2+T15+T21+T28</f>
        <v>25</v>
      </c>
      <c r="G22" s="2"/>
      <c r="H22" s="2"/>
      <c r="I22" s="2"/>
      <c r="J22" s="2"/>
      <c r="K22" s="33">
        <v>21</v>
      </c>
      <c r="L22" s="34">
        <v>2</v>
      </c>
      <c r="M22" s="34" t="s">
        <v>1</v>
      </c>
      <c r="N22" s="7">
        <f>N20+I3+I4</f>
        <v>0.64583333333333348</v>
      </c>
      <c r="O22" s="8" t="str">
        <f>B12</f>
        <v>Format</v>
      </c>
      <c r="P22" s="9" t="s">
        <v>3</v>
      </c>
      <c r="Q22" s="10" t="str">
        <f>B15</f>
        <v>SocST</v>
      </c>
      <c r="R22" s="8">
        <v>10</v>
      </c>
      <c r="S22" s="9" t="s">
        <v>3</v>
      </c>
      <c r="T22" s="10">
        <v>0</v>
      </c>
      <c r="U22" s="8">
        <v>3</v>
      </c>
      <c r="V22" s="9" t="s">
        <v>3</v>
      </c>
      <c r="W22" s="9">
        <v>0</v>
      </c>
      <c r="X22" s="16"/>
    </row>
    <row r="23" spans="1:24" ht="18" x14ac:dyDescent="0.35">
      <c r="A23" s="23">
        <v>93</v>
      </c>
      <c r="B23" s="24" t="s">
        <v>10</v>
      </c>
      <c r="C23" s="24">
        <f>U7+W11+U27+W28</f>
        <v>3</v>
      </c>
      <c r="D23" s="24">
        <f>R7+T11+R27+T28</f>
        <v>7</v>
      </c>
      <c r="E23" s="24" t="s">
        <v>3</v>
      </c>
      <c r="F23" s="25">
        <f>T7+R11+T28+R27</f>
        <v>13</v>
      </c>
      <c r="G23" s="2"/>
      <c r="H23" s="2"/>
      <c r="I23" s="2"/>
      <c r="J23" s="2"/>
      <c r="K23" s="33">
        <v>22</v>
      </c>
      <c r="L23" s="15">
        <v>1</v>
      </c>
      <c r="M23" s="34" t="s">
        <v>1</v>
      </c>
      <c r="N23" s="7">
        <f>N21+I3+I4</f>
        <v>0.64583333333333348</v>
      </c>
      <c r="O23" s="8" t="str">
        <f>B13</f>
        <v>L.A.V.J.</v>
      </c>
      <c r="P23" s="9" t="s">
        <v>3</v>
      </c>
      <c r="Q23" s="10" t="str">
        <f>B16</f>
        <v>SPQR 3</v>
      </c>
      <c r="R23" s="8">
        <v>0</v>
      </c>
      <c r="S23" s="9" t="s">
        <v>3</v>
      </c>
      <c r="T23" s="10">
        <v>10</v>
      </c>
      <c r="U23" s="8">
        <v>0</v>
      </c>
      <c r="V23" s="9" t="s">
        <v>3</v>
      </c>
      <c r="W23" s="9">
        <v>3</v>
      </c>
      <c r="X23" s="16"/>
    </row>
    <row r="24" spans="1:24" ht="18" x14ac:dyDescent="0.35">
      <c r="A24" s="23">
        <v>94</v>
      </c>
      <c r="B24" s="24" t="s">
        <v>4</v>
      </c>
      <c r="C24" s="24">
        <f>W7+W25+U30+W21</f>
        <v>0</v>
      </c>
      <c r="D24" s="24">
        <f>T7+T21+T25+R30</f>
        <v>0</v>
      </c>
      <c r="E24" s="24" t="s">
        <v>3</v>
      </c>
      <c r="F24" s="25">
        <f>T30+R25+R21+R7</f>
        <v>31</v>
      </c>
      <c r="G24" s="2"/>
      <c r="H24" s="2"/>
      <c r="I24" s="2"/>
      <c r="J24" s="2"/>
      <c r="K24" s="33">
        <v>23</v>
      </c>
      <c r="L24" s="34">
        <v>2</v>
      </c>
      <c r="M24" s="34" t="s">
        <v>2</v>
      </c>
      <c r="N24" s="7">
        <f>N22+I3+I4</f>
        <v>0.66666666666666685</v>
      </c>
      <c r="O24" s="8" t="str">
        <f>B32</f>
        <v>Compotes</v>
      </c>
      <c r="P24" s="9" t="s">
        <v>3</v>
      </c>
      <c r="Q24" s="10" t="str">
        <f>B34</f>
        <v>SINA_OW</v>
      </c>
      <c r="R24" s="8">
        <v>9</v>
      </c>
      <c r="S24" s="9" t="s">
        <v>3</v>
      </c>
      <c r="T24" s="10">
        <v>14</v>
      </c>
      <c r="U24" s="8">
        <v>0</v>
      </c>
      <c r="V24" s="9" t="s">
        <v>3</v>
      </c>
      <c r="W24" s="9">
        <v>3</v>
      </c>
      <c r="X24" s="16"/>
    </row>
    <row r="25" spans="1:24" ht="18.600000000000001" thickBot="1" x14ac:dyDescent="0.4">
      <c r="A25" s="12">
        <v>114</v>
      </c>
      <c r="B25" s="13" t="s">
        <v>18</v>
      </c>
      <c r="C25" s="13">
        <f>W15+U20+W27+W30</f>
        <v>12</v>
      </c>
      <c r="D25" s="13">
        <f>T30+R20+T27+T15</f>
        <v>46</v>
      </c>
      <c r="E25" s="13" t="s">
        <v>3</v>
      </c>
      <c r="F25" s="14">
        <f>R15+T20+R27+R30</f>
        <v>14</v>
      </c>
      <c r="G25" s="2"/>
      <c r="H25" s="2"/>
      <c r="I25" s="2"/>
      <c r="J25" s="2"/>
      <c r="K25" s="33">
        <v>24</v>
      </c>
      <c r="L25" s="34">
        <v>2</v>
      </c>
      <c r="M25" s="34" t="s">
        <v>23</v>
      </c>
      <c r="N25" s="7">
        <f>N24+I3+I4</f>
        <v>0.68750000000000022</v>
      </c>
      <c r="O25" s="8" t="str">
        <f>B21</f>
        <v>SLOBOT</v>
      </c>
      <c r="P25" s="9" t="s">
        <v>3</v>
      </c>
      <c r="Q25" s="10" t="s">
        <v>48</v>
      </c>
      <c r="R25" s="8">
        <v>10</v>
      </c>
      <c r="S25" s="9" t="s">
        <v>3</v>
      </c>
      <c r="T25" s="10">
        <v>0</v>
      </c>
      <c r="U25" s="8">
        <v>3</v>
      </c>
      <c r="V25" s="9" t="s">
        <v>3</v>
      </c>
      <c r="W25" s="9">
        <v>0</v>
      </c>
      <c r="X25" s="16"/>
    </row>
    <row r="26" spans="1:24" ht="18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33">
        <v>25</v>
      </c>
      <c r="L26" s="34">
        <v>1</v>
      </c>
      <c r="M26" s="34" t="s">
        <v>2</v>
      </c>
      <c r="N26" s="7">
        <f>I2</f>
        <v>0.33333333333333331</v>
      </c>
      <c r="O26" s="8" t="str">
        <f>B31</f>
        <v>AEIOU</v>
      </c>
      <c r="P26" s="9" t="s">
        <v>3</v>
      </c>
      <c r="Q26" s="10" t="str">
        <f>B34</f>
        <v>SINA_OW</v>
      </c>
      <c r="R26" s="8">
        <v>1</v>
      </c>
      <c r="S26" s="9" t="s">
        <v>3</v>
      </c>
      <c r="T26" s="10">
        <v>11</v>
      </c>
      <c r="U26" s="8">
        <v>0</v>
      </c>
      <c r="V26" s="9" t="s">
        <v>3</v>
      </c>
      <c r="W26" s="9">
        <v>3</v>
      </c>
      <c r="X26" s="16"/>
    </row>
    <row r="27" spans="1:24" ht="18.600000000000001" thickBot="1" x14ac:dyDescent="0.4">
      <c r="A27" s="3"/>
      <c r="B27" s="3"/>
      <c r="C27" s="3"/>
      <c r="D27" s="3"/>
      <c r="E27" s="3"/>
      <c r="F27" s="3"/>
      <c r="G27" s="2"/>
      <c r="H27" s="2"/>
      <c r="I27" s="2"/>
      <c r="J27" s="2"/>
      <c r="K27" s="33">
        <v>26</v>
      </c>
      <c r="L27" s="34">
        <v>1</v>
      </c>
      <c r="M27" s="34" t="s">
        <v>23</v>
      </c>
      <c r="N27" s="7">
        <f>N26+I3+I4</f>
        <v>0.35416666666666663</v>
      </c>
      <c r="O27" s="8" t="str">
        <f>B23</f>
        <v>Curcuit</v>
      </c>
      <c r="P27" s="9" t="s">
        <v>3</v>
      </c>
      <c r="Q27" s="10" t="str">
        <f>B25</f>
        <v>SPQR 2</v>
      </c>
      <c r="R27" s="8">
        <v>1</v>
      </c>
      <c r="S27" s="9" t="s">
        <v>3</v>
      </c>
      <c r="T27" s="10">
        <v>11</v>
      </c>
      <c r="U27" s="8">
        <v>0</v>
      </c>
      <c r="V27" s="9" t="s">
        <v>3</v>
      </c>
      <c r="W27" s="9">
        <v>3</v>
      </c>
      <c r="X27" s="16"/>
    </row>
    <row r="28" spans="1:24" ht="18" x14ac:dyDescent="0.35">
      <c r="A28" s="96" t="s">
        <v>2</v>
      </c>
      <c r="B28" s="97"/>
      <c r="C28" s="97"/>
      <c r="D28" s="97"/>
      <c r="E28" s="97"/>
      <c r="F28" s="98"/>
      <c r="G28" s="2"/>
      <c r="H28" s="2"/>
      <c r="I28" s="2"/>
      <c r="J28" s="2"/>
      <c r="K28" s="33">
        <v>27</v>
      </c>
      <c r="L28" s="15">
        <v>1</v>
      </c>
      <c r="M28" s="34" t="s">
        <v>23</v>
      </c>
      <c r="N28" s="7">
        <f>N27+I3+I4</f>
        <v>0.37499999999999994</v>
      </c>
      <c r="O28" s="8" t="str">
        <f>B22</f>
        <v>Školska knjiga Croatia Lightweight</v>
      </c>
      <c r="P28" s="9" t="s">
        <v>3</v>
      </c>
      <c r="Q28" s="10" t="str">
        <f>B23</f>
        <v>Curcuit</v>
      </c>
      <c r="R28" s="8">
        <v>14</v>
      </c>
      <c r="S28" s="9" t="s">
        <v>3</v>
      </c>
      <c r="T28" s="10">
        <v>4</v>
      </c>
      <c r="U28" s="8">
        <v>3</v>
      </c>
      <c r="V28" s="9" t="s">
        <v>3</v>
      </c>
      <c r="W28" s="9">
        <v>0</v>
      </c>
      <c r="X28" s="16"/>
    </row>
    <row r="29" spans="1:24" ht="18" x14ac:dyDescent="0.35">
      <c r="A29" s="102" t="s">
        <v>13</v>
      </c>
      <c r="B29" s="94" t="s">
        <v>35</v>
      </c>
      <c r="C29" s="94" t="s">
        <v>36</v>
      </c>
      <c r="D29" s="94" t="s">
        <v>37</v>
      </c>
      <c r="E29" s="94"/>
      <c r="F29" s="95"/>
      <c r="G29" s="2"/>
      <c r="H29" s="2"/>
      <c r="I29" s="2"/>
      <c r="J29" s="2"/>
      <c r="K29" s="33">
        <v>28</v>
      </c>
      <c r="L29" s="15">
        <v>2</v>
      </c>
      <c r="M29" s="34" t="s">
        <v>2</v>
      </c>
      <c r="N29" s="7">
        <f>N28+I5</f>
        <v>0.41666666666666663</v>
      </c>
      <c r="O29" s="8" t="str">
        <f>B32</f>
        <v>Compotes</v>
      </c>
      <c r="P29" s="9" t="s">
        <v>3</v>
      </c>
      <c r="Q29" s="10" t="str">
        <f>B33</f>
        <v>Školska knjiga Croatia Open League</v>
      </c>
      <c r="R29" s="8">
        <v>15</v>
      </c>
      <c r="S29" s="9" t="s">
        <v>3</v>
      </c>
      <c r="T29" s="10">
        <v>5</v>
      </c>
      <c r="U29" s="8">
        <v>3</v>
      </c>
      <c r="V29" s="9" t="s">
        <v>3</v>
      </c>
      <c r="W29" s="9">
        <v>0</v>
      </c>
      <c r="X29" s="16"/>
    </row>
    <row r="30" spans="1:24" ht="18" x14ac:dyDescent="0.35">
      <c r="A30" s="102"/>
      <c r="B30" s="94"/>
      <c r="C30" s="94"/>
      <c r="D30" s="24" t="s">
        <v>38</v>
      </c>
      <c r="E30" s="24" t="s">
        <v>3</v>
      </c>
      <c r="F30" s="25" t="s">
        <v>39</v>
      </c>
      <c r="G30" s="2"/>
      <c r="H30" s="2"/>
      <c r="I30" s="2"/>
      <c r="J30" s="2"/>
      <c r="K30" s="33">
        <v>29</v>
      </c>
      <c r="L30" s="15">
        <v>1</v>
      </c>
      <c r="M30" s="34" t="s">
        <v>23</v>
      </c>
      <c r="N30" s="7">
        <f>N28+I5</f>
        <v>0.41666666666666663</v>
      </c>
      <c r="O30" s="8" t="str">
        <f>B24</f>
        <v>Team Simplicity</v>
      </c>
      <c r="P30" s="9" t="s">
        <v>3</v>
      </c>
      <c r="Q30" s="10" t="str">
        <f>B25</f>
        <v>SPQR 2</v>
      </c>
      <c r="R30" s="8">
        <v>0</v>
      </c>
      <c r="S30" s="9" t="s">
        <v>3</v>
      </c>
      <c r="T30" s="10">
        <v>10</v>
      </c>
      <c r="U30" s="8">
        <v>0</v>
      </c>
      <c r="V30" s="9" t="s">
        <v>3</v>
      </c>
      <c r="W30" s="9">
        <v>3</v>
      </c>
      <c r="X30" s="16"/>
    </row>
    <row r="31" spans="1:24" ht="18" x14ac:dyDescent="0.35">
      <c r="A31" s="23">
        <v>85</v>
      </c>
      <c r="B31" s="24" t="s">
        <v>8</v>
      </c>
      <c r="C31" s="24">
        <f>U4+U17+U26</f>
        <v>0</v>
      </c>
      <c r="D31" s="24">
        <f>R4+R17+R26</f>
        <v>3</v>
      </c>
      <c r="E31" s="24" t="s">
        <v>3</v>
      </c>
      <c r="F31" s="25">
        <f>T4+T17+T26</f>
        <v>24</v>
      </c>
      <c r="G31" s="2"/>
      <c r="H31" s="2"/>
      <c r="I31" s="2"/>
      <c r="J31" s="2"/>
      <c r="K31" s="33">
        <v>30</v>
      </c>
      <c r="L31" s="15">
        <v>1</v>
      </c>
      <c r="M31" s="34" t="s">
        <v>26</v>
      </c>
      <c r="N31" s="7">
        <f>N30+I3+I4</f>
        <v>0.43749999999999994</v>
      </c>
      <c r="O31" s="8" t="s">
        <v>12</v>
      </c>
      <c r="P31" s="9" t="s">
        <v>3</v>
      </c>
      <c r="Q31" s="10" t="s">
        <v>14</v>
      </c>
      <c r="R31" s="8">
        <v>10</v>
      </c>
      <c r="S31" s="9" t="s">
        <v>3</v>
      </c>
      <c r="T31" s="10">
        <v>0</v>
      </c>
      <c r="U31" s="36"/>
      <c r="V31" s="36"/>
      <c r="W31" s="36"/>
      <c r="X31" s="41"/>
    </row>
    <row r="32" spans="1:24" ht="18" x14ac:dyDescent="0.35">
      <c r="A32" s="23">
        <v>128</v>
      </c>
      <c r="B32" s="24" t="s">
        <v>21</v>
      </c>
      <c r="C32" s="24">
        <f>W4+U24+U29</f>
        <v>6</v>
      </c>
      <c r="D32" s="24">
        <f>T4+R24+R29</f>
        <v>35</v>
      </c>
      <c r="E32" s="24" t="s">
        <v>3</v>
      </c>
      <c r="F32" s="25">
        <f>R4+T24+T29</f>
        <v>20</v>
      </c>
      <c r="G32" s="2"/>
      <c r="H32" s="2"/>
      <c r="I32" s="2"/>
      <c r="J32" s="2"/>
      <c r="K32" s="33">
        <v>31</v>
      </c>
      <c r="L32" s="15">
        <v>2</v>
      </c>
      <c r="M32" s="34" t="s">
        <v>25</v>
      </c>
      <c r="N32" s="7">
        <f>N30+I3+I4</f>
        <v>0.43749999999999994</v>
      </c>
      <c r="O32" s="8" t="s">
        <v>18</v>
      </c>
      <c r="P32" s="9" t="s">
        <v>3</v>
      </c>
      <c r="Q32" s="10" t="s">
        <v>17</v>
      </c>
      <c r="R32" s="8">
        <v>2</v>
      </c>
      <c r="S32" s="9" t="s">
        <v>3</v>
      </c>
      <c r="T32" s="10">
        <v>12</v>
      </c>
      <c r="U32" s="36"/>
      <c r="V32" s="36"/>
      <c r="W32" s="36"/>
      <c r="X32" s="41"/>
    </row>
    <row r="33" spans="1:24" ht="18" x14ac:dyDescent="0.35">
      <c r="A33" s="23">
        <v>51</v>
      </c>
      <c r="B33" s="24" t="s">
        <v>20</v>
      </c>
      <c r="C33" s="24">
        <f>U10+W17+W29</f>
        <v>3</v>
      </c>
      <c r="D33" s="24">
        <f>R10+T29+T17</f>
        <v>10</v>
      </c>
      <c r="E33" s="24" t="s">
        <v>3</v>
      </c>
      <c r="F33" s="25">
        <f>T10+R17+R29</f>
        <v>29</v>
      </c>
      <c r="G33" s="2"/>
      <c r="H33" s="2"/>
      <c r="I33" s="2"/>
      <c r="J33" s="2"/>
      <c r="K33" s="33">
        <v>32</v>
      </c>
      <c r="L33" s="15">
        <v>2</v>
      </c>
      <c r="M33" s="34" t="s">
        <v>24</v>
      </c>
      <c r="N33" s="7">
        <f>N31+I3+I4</f>
        <v>0.45833333333333326</v>
      </c>
      <c r="O33" s="8" t="s">
        <v>14</v>
      </c>
      <c r="P33" s="9" t="s">
        <v>3</v>
      </c>
      <c r="Q33" s="10" t="s">
        <v>18</v>
      </c>
      <c r="R33" s="8">
        <v>7</v>
      </c>
      <c r="S33" s="9" t="s">
        <v>3</v>
      </c>
      <c r="T33" s="10">
        <v>10</v>
      </c>
      <c r="U33" s="36"/>
      <c r="V33" s="36"/>
      <c r="W33" s="36"/>
      <c r="X33" s="41"/>
    </row>
    <row r="34" spans="1:24" ht="18.600000000000001" thickBot="1" x14ac:dyDescent="0.4">
      <c r="A34" s="12">
        <v>44</v>
      </c>
      <c r="B34" s="13" t="s">
        <v>7</v>
      </c>
      <c r="C34" s="13">
        <f>W10+W24+W26</f>
        <v>9</v>
      </c>
      <c r="D34" s="13">
        <f>T10+T24+T26</f>
        <v>38</v>
      </c>
      <c r="E34" s="13"/>
      <c r="F34" s="14">
        <f>R10+R24+R26</f>
        <v>13</v>
      </c>
      <c r="G34" s="2"/>
      <c r="H34" s="2"/>
      <c r="I34" s="2"/>
      <c r="J34" s="2"/>
      <c r="K34" s="33">
        <v>33</v>
      </c>
      <c r="L34" s="15">
        <v>2</v>
      </c>
      <c r="M34" s="34" t="s">
        <v>50</v>
      </c>
      <c r="N34" s="30">
        <f>N32+I3+I4</f>
        <v>0.45833333333333326</v>
      </c>
      <c r="O34" s="8" t="s">
        <v>12</v>
      </c>
      <c r="P34" s="9" t="s">
        <v>3</v>
      </c>
      <c r="Q34" s="10" t="s">
        <v>17</v>
      </c>
      <c r="R34" s="8">
        <v>8</v>
      </c>
      <c r="S34" s="9" t="s">
        <v>3</v>
      </c>
      <c r="T34" s="10">
        <v>3</v>
      </c>
      <c r="U34" s="36"/>
      <c r="V34" s="36"/>
      <c r="W34" s="36"/>
      <c r="X34" s="41"/>
    </row>
    <row r="35" spans="1:24" ht="18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33">
        <v>34</v>
      </c>
      <c r="L35" s="15">
        <v>1</v>
      </c>
      <c r="M35" s="34" t="s">
        <v>45</v>
      </c>
      <c r="N35" s="7">
        <f>N33+I4+I3</f>
        <v>0.47916666666666657</v>
      </c>
      <c r="O35" s="8" t="s">
        <v>9</v>
      </c>
      <c r="P35" s="9" t="s">
        <v>3</v>
      </c>
      <c r="Q35" s="10" t="s">
        <v>5</v>
      </c>
      <c r="R35" s="8">
        <v>14</v>
      </c>
      <c r="S35" s="9" t="s">
        <v>3</v>
      </c>
      <c r="T35" s="10">
        <v>4</v>
      </c>
      <c r="U35" s="36"/>
      <c r="V35" s="36"/>
      <c r="W35" s="36"/>
      <c r="X35" s="36"/>
    </row>
    <row r="36" spans="1:24" ht="18.600000000000001" thickBo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12">
        <v>35</v>
      </c>
      <c r="L36" s="17">
        <v>1</v>
      </c>
      <c r="M36" s="13" t="s">
        <v>46</v>
      </c>
      <c r="N36" s="18">
        <f>N35+I3+I4</f>
        <v>0.49999999999999989</v>
      </c>
      <c r="O36" s="19" t="s">
        <v>49</v>
      </c>
      <c r="P36" s="20" t="s">
        <v>3</v>
      </c>
      <c r="Q36" s="21" t="s">
        <v>21</v>
      </c>
      <c r="R36" s="37">
        <v>10</v>
      </c>
      <c r="S36" s="38" t="s">
        <v>3</v>
      </c>
      <c r="T36" s="39">
        <v>0</v>
      </c>
      <c r="U36" s="36"/>
      <c r="V36" s="36"/>
      <c r="W36" s="36"/>
      <c r="X36" s="36"/>
    </row>
    <row r="37" spans="1:24" ht="18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24" ht="18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24" ht="18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4" ht="18" x14ac:dyDescent="0.35">
      <c r="A40" s="106"/>
      <c r="B40" s="106"/>
      <c r="C40" s="106"/>
      <c r="D40" s="106"/>
      <c r="E40" s="106"/>
      <c r="F40" s="106"/>
      <c r="G40" s="2"/>
      <c r="H40" s="2"/>
      <c r="I40" s="2"/>
      <c r="J40" s="2"/>
    </row>
    <row r="41" spans="1:24" ht="18.600000000000001" thickBot="1" x14ac:dyDescent="0.4">
      <c r="G41" s="2"/>
      <c r="H41" s="2"/>
      <c r="I41" s="2"/>
      <c r="J41" s="2"/>
    </row>
    <row r="42" spans="1:24" ht="46.8" thickBot="1" x14ac:dyDescent="0.9">
      <c r="A42" s="96" t="s">
        <v>0</v>
      </c>
      <c r="B42" s="97"/>
      <c r="C42" s="97"/>
      <c r="D42" s="98"/>
      <c r="F42" s="2"/>
      <c r="G42" s="107" t="s">
        <v>51</v>
      </c>
      <c r="H42" s="108"/>
      <c r="K42" s="40"/>
    </row>
    <row r="43" spans="1:24" ht="18" x14ac:dyDescent="0.35">
      <c r="A43" s="26" t="s">
        <v>13</v>
      </c>
      <c r="B43" s="27" t="s">
        <v>35</v>
      </c>
      <c r="C43" s="27" t="s">
        <v>36</v>
      </c>
      <c r="D43" s="28" t="s">
        <v>47</v>
      </c>
      <c r="F43" s="2"/>
      <c r="G43" s="5" t="s">
        <v>52</v>
      </c>
      <c r="H43" s="6" t="s">
        <v>9</v>
      </c>
    </row>
    <row r="44" spans="1:24" ht="18" x14ac:dyDescent="0.35">
      <c r="A44" s="26">
        <v>61</v>
      </c>
      <c r="B44" s="27" t="s">
        <v>9</v>
      </c>
      <c r="C44" s="27">
        <f>C5</f>
        <v>6</v>
      </c>
      <c r="D44" s="28">
        <f>D5-F5</f>
        <v>16</v>
      </c>
      <c r="F44" s="2"/>
      <c r="G44" s="33" t="s">
        <v>53</v>
      </c>
      <c r="H44" s="35" t="s">
        <v>5</v>
      </c>
    </row>
    <row r="45" spans="1:24" ht="18.600000000000001" thickBot="1" x14ac:dyDescent="0.4">
      <c r="A45" s="26">
        <v>41</v>
      </c>
      <c r="B45" s="27" t="s">
        <v>5</v>
      </c>
      <c r="C45" s="27">
        <f>C4</f>
        <v>3</v>
      </c>
      <c r="D45" s="28">
        <f>D4-F4</f>
        <v>-5</v>
      </c>
      <c r="F45" s="2"/>
      <c r="G45" s="12" t="s">
        <v>57</v>
      </c>
      <c r="H45" s="14" t="s">
        <v>11</v>
      </c>
    </row>
    <row r="46" spans="1:24" ht="18.600000000000001" thickBot="1" x14ac:dyDescent="0.4">
      <c r="A46" s="12">
        <v>38</v>
      </c>
      <c r="B46" s="13" t="s">
        <v>11</v>
      </c>
      <c r="C46" s="13">
        <f>C6</f>
        <v>0</v>
      </c>
      <c r="D46" s="14">
        <f>D6-F6</f>
        <v>-11</v>
      </c>
      <c r="F46" s="2"/>
    </row>
    <row r="47" spans="1:24" ht="18.600000000000001" thickBot="1" x14ac:dyDescent="0.35">
      <c r="G47" s="107" t="s">
        <v>54</v>
      </c>
      <c r="H47" s="108"/>
    </row>
    <row r="48" spans="1:24" ht="18" x14ac:dyDescent="0.3">
      <c r="G48" s="5" t="s">
        <v>55</v>
      </c>
      <c r="H48" s="6" t="s">
        <v>12</v>
      </c>
    </row>
    <row r="49" spans="1:8" ht="18.600000000000001" thickBot="1" x14ac:dyDescent="0.35">
      <c r="G49" s="33" t="s">
        <v>56</v>
      </c>
      <c r="H49" s="35" t="s">
        <v>17</v>
      </c>
    </row>
    <row r="50" spans="1:8" ht="18" x14ac:dyDescent="0.3">
      <c r="A50" s="103" t="s">
        <v>22</v>
      </c>
      <c r="B50" s="104"/>
      <c r="C50" s="104"/>
      <c r="D50" s="105"/>
      <c r="G50" s="33" t="s">
        <v>57</v>
      </c>
      <c r="H50" s="35" t="s">
        <v>18</v>
      </c>
    </row>
    <row r="51" spans="1:8" ht="18.600000000000001" thickBot="1" x14ac:dyDescent="0.35">
      <c r="A51" s="26" t="s">
        <v>13</v>
      </c>
      <c r="B51" s="27" t="s">
        <v>35</v>
      </c>
      <c r="C51" s="27" t="s">
        <v>36</v>
      </c>
      <c r="D51" s="28" t="s">
        <v>47</v>
      </c>
      <c r="G51" s="12" t="s">
        <v>58</v>
      </c>
      <c r="H51" s="14" t="s">
        <v>14</v>
      </c>
    </row>
    <row r="52" spans="1:8" ht="18.600000000000001" thickBot="1" x14ac:dyDescent="0.35">
      <c r="A52" s="26">
        <v>84</v>
      </c>
      <c r="B52" s="27" t="s">
        <v>12</v>
      </c>
      <c r="C52" s="27">
        <f>C12</f>
        <v>12</v>
      </c>
      <c r="D52" s="28">
        <f>D12-F12</f>
        <v>32</v>
      </c>
    </row>
    <row r="53" spans="1:8" ht="18.600000000000001" thickBot="1" x14ac:dyDescent="0.35">
      <c r="A53" s="26">
        <v>113</v>
      </c>
      <c r="B53" s="27" t="s">
        <v>17</v>
      </c>
      <c r="C53" s="27">
        <f>C16</f>
        <v>9</v>
      </c>
      <c r="D53" s="28">
        <f>D16-F16</f>
        <v>28</v>
      </c>
      <c r="G53" s="107" t="s">
        <v>59</v>
      </c>
      <c r="H53" s="108"/>
    </row>
    <row r="54" spans="1:8" ht="18" x14ac:dyDescent="0.3">
      <c r="A54" s="26">
        <v>91</v>
      </c>
      <c r="B54" s="27" t="s">
        <v>15</v>
      </c>
      <c r="C54" s="27">
        <f>C13</f>
        <v>6</v>
      </c>
      <c r="D54" s="28">
        <f>D13-F13</f>
        <v>-14</v>
      </c>
      <c r="G54" s="5" t="s">
        <v>55</v>
      </c>
      <c r="H54" s="6" t="s">
        <v>49</v>
      </c>
    </row>
    <row r="55" spans="1:8" ht="18" x14ac:dyDescent="0.3">
      <c r="A55" s="26">
        <v>90</v>
      </c>
      <c r="B55" s="27" t="s">
        <v>6</v>
      </c>
      <c r="C55" s="27">
        <f>C14</f>
        <v>1</v>
      </c>
      <c r="D55" s="28">
        <f>D14-F14</f>
        <v>-21</v>
      </c>
      <c r="G55" s="33" t="s">
        <v>56</v>
      </c>
      <c r="H55" s="35" t="s">
        <v>21</v>
      </c>
    </row>
    <row r="56" spans="1:8" ht="18.600000000000001" thickBot="1" x14ac:dyDescent="0.35">
      <c r="A56" s="12">
        <v>107</v>
      </c>
      <c r="B56" s="13" t="s">
        <v>16</v>
      </c>
      <c r="C56" s="13">
        <f>C15</f>
        <v>1</v>
      </c>
      <c r="D56" s="14">
        <f>D15-F15</f>
        <v>-25</v>
      </c>
      <c r="G56" s="33" t="s">
        <v>57</v>
      </c>
      <c r="H56" s="35" t="s">
        <v>20</v>
      </c>
    </row>
    <row r="57" spans="1:8" ht="18.600000000000001" thickBot="1" x14ac:dyDescent="0.35">
      <c r="G57" s="45" t="s">
        <v>58</v>
      </c>
      <c r="H57" s="46" t="s">
        <v>8</v>
      </c>
    </row>
    <row r="59" spans="1:8" ht="15" thickBot="1" x14ac:dyDescent="0.35"/>
    <row r="60" spans="1:8" ht="18" x14ac:dyDescent="0.3">
      <c r="A60" s="103" t="s">
        <v>23</v>
      </c>
      <c r="B60" s="104"/>
      <c r="C60" s="104"/>
      <c r="D60" s="105"/>
    </row>
    <row r="61" spans="1:8" ht="18" x14ac:dyDescent="0.3">
      <c r="A61" s="26" t="s">
        <v>13</v>
      </c>
      <c r="B61" s="27" t="s">
        <v>35</v>
      </c>
      <c r="C61" s="27" t="s">
        <v>36</v>
      </c>
      <c r="D61" s="28" t="s">
        <v>47</v>
      </c>
    </row>
    <row r="62" spans="1:8" ht="18" x14ac:dyDescent="0.3">
      <c r="A62" s="26">
        <v>114</v>
      </c>
      <c r="B62" s="27" t="s">
        <v>18</v>
      </c>
      <c r="C62" s="27">
        <f>C25</f>
        <v>12</v>
      </c>
      <c r="D62" s="28">
        <f>D25-F25</f>
        <v>32</v>
      </c>
    </row>
    <row r="63" spans="1:8" ht="18" x14ac:dyDescent="0.3">
      <c r="A63" s="26">
        <v>50</v>
      </c>
      <c r="B63" s="27" t="s">
        <v>14</v>
      </c>
      <c r="C63" s="27">
        <f>C22</f>
        <v>9</v>
      </c>
      <c r="D63" s="28">
        <f>D22-F22</f>
        <v>20</v>
      </c>
    </row>
    <row r="64" spans="1:8" ht="18" x14ac:dyDescent="0.3">
      <c r="A64" s="26">
        <v>115</v>
      </c>
      <c r="B64" s="27" t="s">
        <v>19</v>
      </c>
      <c r="C64" s="27">
        <f>C21</f>
        <v>6</v>
      </c>
      <c r="D64" s="28">
        <f>D21-F21</f>
        <v>5</v>
      </c>
    </row>
    <row r="65" spans="1:7" ht="18" x14ac:dyDescent="0.3">
      <c r="A65" s="26">
        <v>93</v>
      </c>
      <c r="B65" s="27" t="s">
        <v>10</v>
      </c>
      <c r="C65" s="27">
        <f>C23</f>
        <v>3</v>
      </c>
      <c r="D65" s="28">
        <f>D23-F23</f>
        <v>-6</v>
      </c>
    </row>
    <row r="66" spans="1:7" ht="18.600000000000001" thickBot="1" x14ac:dyDescent="0.35">
      <c r="A66" s="12">
        <v>94</v>
      </c>
      <c r="B66" s="13" t="s">
        <v>4</v>
      </c>
      <c r="C66" s="13">
        <f>C24</f>
        <v>0</v>
      </c>
      <c r="D66" s="14">
        <f>D24-F24</f>
        <v>-31</v>
      </c>
    </row>
    <row r="68" spans="1:7" ht="18" x14ac:dyDescent="0.3">
      <c r="A68" s="29"/>
      <c r="B68" s="29"/>
      <c r="C68" s="29"/>
      <c r="D68" s="29"/>
    </row>
    <row r="69" spans="1:7" ht="15" thickBot="1" x14ac:dyDescent="0.35"/>
    <row r="70" spans="1:7" ht="18" x14ac:dyDescent="0.3">
      <c r="A70" s="103" t="s">
        <v>2</v>
      </c>
      <c r="B70" s="104"/>
      <c r="C70" s="104"/>
      <c r="D70" s="105"/>
    </row>
    <row r="71" spans="1:7" ht="18" x14ac:dyDescent="0.3">
      <c r="A71" s="26" t="s">
        <v>13</v>
      </c>
      <c r="B71" s="27" t="s">
        <v>35</v>
      </c>
      <c r="C71" s="27" t="s">
        <v>36</v>
      </c>
      <c r="D71" s="8" t="s">
        <v>47</v>
      </c>
      <c r="E71" s="31"/>
    </row>
    <row r="72" spans="1:7" ht="18" x14ac:dyDescent="0.3">
      <c r="A72" s="26">
        <v>44</v>
      </c>
      <c r="B72" s="27" t="s">
        <v>7</v>
      </c>
      <c r="C72" s="27">
        <f>C34</f>
        <v>9</v>
      </c>
      <c r="D72" s="8">
        <f>D34-F34</f>
        <v>25</v>
      </c>
      <c r="E72" s="31"/>
    </row>
    <row r="73" spans="1:7" ht="18" x14ac:dyDescent="0.3">
      <c r="A73" s="26">
        <v>128</v>
      </c>
      <c r="B73" s="27" t="s">
        <v>21</v>
      </c>
      <c r="C73" s="27">
        <f>C32</f>
        <v>6</v>
      </c>
      <c r="D73" s="8">
        <f>D32-F32</f>
        <v>15</v>
      </c>
      <c r="E73" s="31"/>
    </row>
    <row r="74" spans="1:7" ht="18" x14ac:dyDescent="0.3">
      <c r="A74" s="26">
        <v>51</v>
      </c>
      <c r="B74" s="27" t="s">
        <v>20</v>
      </c>
      <c r="C74" s="27">
        <f>C33</f>
        <v>3</v>
      </c>
      <c r="D74" s="28">
        <f>D33-F33</f>
        <v>-19</v>
      </c>
    </row>
    <row r="75" spans="1:7" ht="18.600000000000001" thickBot="1" x14ac:dyDescent="0.35">
      <c r="A75" s="12">
        <v>85</v>
      </c>
      <c r="B75" s="13" t="s">
        <v>8</v>
      </c>
      <c r="C75" s="13">
        <f>C31</f>
        <v>0</v>
      </c>
      <c r="D75" s="14">
        <f>D31-F31</f>
        <v>-21</v>
      </c>
    </row>
    <row r="78" spans="1:7" ht="18" x14ac:dyDescent="0.3">
      <c r="D78" s="36"/>
      <c r="G78" s="36"/>
    </row>
    <row r="79" spans="1:7" ht="18" x14ac:dyDescent="0.3">
      <c r="D79" s="36"/>
      <c r="G79" s="36"/>
    </row>
    <row r="80" spans="1:7" ht="18" x14ac:dyDescent="0.3">
      <c r="D80" s="36"/>
      <c r="G80" s="36"/>
    </row>
    <row r="81" spans="2:7" ht="18" x14ac:dyDescent="0.3">
      <c r="D81" s="36"/>
      <c r="G81" s="36"/>
    </row>
    <row r="82" spans="2:7" x14ac:dyDescent="0.3">
      <c r="D82" s="42"/>
    </row>
    <row r="87" spans="2:7" x14ac:dyDescent="0.3">
      <c r="B87" s="1"/>
    </row>
  </sheetData>
  <mergeCells count="31">
    <mergeCell ref="G42:H42"/>
    <mergeCell ref="G53:H53"/>
    <mergeCell ref="G47:H47"/>
    <mergeCell ref="A42:D42"/>
    <mergeCell ref="A50:D50"/>
    <mergeCell ref="A70:D70"/>
    <mergeCell ref="A60:D60"/>
    <mergeCell ref="A40:F40"/>
    <mergeCell ref="A1:F1"/>
    <mergeCell ref="O1:Q1"/>
    <mergeCell ref="A29:A30"/>
    <mergeCell ref="B29:B30"/>
    <mergeCell ref="C29:C30"/>
    <mergeCell ref="D29:F29"/>
    <mergeCell ref="A9:F9"/>
    <mergeCell ref="A10:A11"/>
    <mergeCell ref="B10:B11"/>
    <mergeCell ref="C10:C11"/>
    <mergeCell ref="D10:F10"/>
    <mergeCell ref="A18:F18"/>
    <mergeCell ref="A19:A20"/>
    <mergeCell ref="U1:W1"/>
    <mergeCell ref="A2:A3"/>
    <mergeCell ref="B2:B3"/>
    <mergeCell ref="C2:C3"/>
    <mergeCell ref="D2:F2"/>
    <mergeCell ref="B19:B20"/>
    <mergeCell ref="C19:C20"/>
    <mergeCell ref="D19:F19"/>
    <mergeCell ref="A28:F28"/>
    <mergeCell ref="R1:T1"/>
  </mergeCells>
  <pageMargins left="0.7" right="0.7" top="0.75" bottom="0.75" header="0.3" footer="0.3"/>
  <pageSetup paperSize="8" scale="26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6" sqref="B6"/>
    </sheetView>
  </sheetViews>
  <sheetFormatPr baseColWidth="10" defaultColWidth="8.88671875" defaultRowHeight="14.4" x14ac:dyDescent="0.3"/>
  <cols>
    <col min="1" max="1" width="18.6640625" bestFit="1" customWidth="1"/>
    <col min="2" max="2" width="18.33203125" bestFit="1" customWidth="1"/>
    <col min="3" max="3" width="25" bestFit="1" customWidth="1"/>
  </cols>
  <sheetData>
    <row r="1" spans="1:8" ht="15" customHeight="1" x14ac:dyDescent="0.3">
      <c r="A1" s="109" t="s">
        <v>60</v>
      </c>
      <c r="B1" s="110"/>
      <c r="C1" s="110"/>
      <c r="D1" s="110"/>
      <c r="E1" s="110"/>
      <c r="F1" s="110"/>
      <c r="G1" s="110"/>
      <c r="H1" s="111"/>
    </row>
    <row r="2" spans="1:8" ht="15.75" customHeight="1" thickBot="1" x14ac:dyDescent="0.35">
      <c r="A2" s="112"/>
      <c r="B2" s="113"/>
      <c r="C2" s="113"/>
      <c r="D2" s="113"/>
      <c r="E2" s="113"/>
      <c r="F2" s="113"/>
      <c r="G2" s="113"/>
      <c r="H2" s="114"/>
    </row>
    <row r="3" spans="1:8" ht="15" thickBot="1" x14ac:dyDescent="0.35">
      <c r="A3" s="53" t="s">
        <v>68</v>
      </c>
      <c r="B3" s="54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4" t="s">
        <v>66</v>
      </c>
      <c r="H3" s="55"/>
    </row>
    <row r="4" spans="1:8" x14ac:dyDescent="0.3">
      <c r="A4" s="31" t="s">
        <v>67</v>
      </c>
      <c r="B4" s="42" t="s">
        <v>69</v>
      </c>
      <c r="C4" s="42">
        <v>29</v>
      </c>
      <c r="D4" s="42">
        <v>27</v>
      </c>
      <c r="E4" s="42">
        <v>36.875</v>
      </c>
      <c r="F4" s="48">
        <v>32.25</v>
      </c>
      <c r="G4" s="42">
        <v>92.875</v>
      </c>
      <c r="H4" s="49" t="s">
        <v>91</v>
      </c>
    </row>
    <row r="5" spans="1:8" x14ac:dyDescent="0.3">
      <c r="A5" s="31" t="s">
        <v>74</v>
      </c>
      <c r="B5" s="42" t="s">
        <v>75</v>
      </c>
      <c r="C5" s="42">
        <v>22.5</v>
      </c>
      <c r="D5" s="42">
        <v>21</v>
      </c>
      <c r="E5" s="48">
        <v>22.75</v>
      </c>
      <c r="F5" s="42">
        <v>27</v>
      </c>
      <c r="G5" s="42">
        <v>70.5</v>
      </c>
      <c r="H5" s="49" t="s">
        <v>92</v>
      </c>
    </row>
    <row r="6" spans="1:8" x14ac:dyDescent="0.3">
      <c r="A6" s="31" t="s">
        <v>72</v>
      </c>
      <c r="B6" s="42" t="s">
        <v>73</v>
      </c>
      <c r="C6" s="42">
        <v>23.5</v>
      </c>
      <c r="D6" s="42">
        <v>18</v>
      </c>
      <c r="E6" s="48">
        <v>22.5</v>
      </c>
      <c r="F6" s="42">
        <v>27.5</v>
      </c>
      <c r="G6" s="42">
        <v>69</v>
      </c>
      <c r="H6" s="49" t="s">
        <v>93</v>
      </c>
    </row>
    <row r="7" spans="1:8" x14ac:dyDescent="0.3">
      <c r="A7" s="31" t="s">
        <v>78</v>
      </c>
      <c r="B7" s="42" t="s">
        <v>79</v>
      </c>
      <c r="C7" s="42">
        <v>18</v>
      </c>
      <c r="D7" s="42">
        <v>21</v>
      </c>
      <c r="E7" s="42">
        <v>22</v>
      </c>
      <c r="F7" s="48">
        <v>16.5</v>
      </c>
      <c r="G7" s="42">
        <v>61</v>
      </c>
      <c r="H7" s="49" t="s">
        <v>94</v>
      </c>
    </row>
    <row r="8" spans="1:8" x14ac:dyDescent="0.3">
      <c r="A8" s="31" t="s">
        <v>82</v>
      </c>
      <c r="B8" s="42" t="s">
        <v>83</v>
      </c>
      <c r="C8" s="42">
        <v>21</v>
      </c>
      <c r="D8" s="42">
        <v>20</v>
      </c>
      <c r="E8" s="42">
        <v>19.25</v>
      </c>
      <c r="F8" s="48">
        <v>14.25</v>
      </c>
      <c r="G8" s="42">
        <v>60.25</v>
      </c>
      <c r="H8" s="49" t="s">
        <v>95</v>
      </c>
    </row>
    <row r="9" spans="1:8" x14ac:dyDescent="0.3">
      <c r="A9" s="31" t="s">
        <v>76</v>
      </c>
      <c r="B9" s="42" t="s">
        <v>77</v>
      </c>
      <c r="C9" s="42">
        <v>8</v>
      </c>
      <c r="D9" s="42">
        <v>20</v>
      </c>
      <c r="E9" s="42">
        <v>27.25</v>
      </c>
      <c r="F9" s="48">
        <v>25.75</v>
      </c>
      <c r="G9" s="42">
        <v>55.25</v>
      </c>
      <c r="H9" s="49" t="s">
        <v>96</v>
      </c>
    </row>
    <row r="10" spans="1:8" x14ac:dyDescent="0.3">
      <c r="A10" s="31" t="s">
        <v>80</v>
      </c>
      <c r="B10" s="42" t="s">
        <v>81</v>
      </c>
      <c r="C10" s="42">
        <v>9.5</v>
      </c>
      <c r="D10" s="42">
        <v>21</v>
      </c>
      <c r="E10" s="42">
        <v>15.75</v>
      </c>
      <c r="F10" s="48">
        <v>13.75</v>
      </c>
      <c r="G10" s="42">
        <v>46.25</v>
      </c>
      <c r="H10" s="49" t="s">
        <v>97</v>
      </c>
    </row>
    <row r="11" spans="1:8" x14ac:dyDescent="0.3">
      <c r="A11" s="31" t="s">
        <v>84</v>
      </c>
      <c r="B11" s="42" t="s">
        <v>85</v>
      </c>
      <c r="C11" s="42">
        <v>10</v>
      </c>
      <c r="D11" s="42">
        <v>16</v>
      </c>
      <c r="E11" s="42">
        <v>19.25</v>
      </c>
      <c r="F11" s="48">
        <v>9.75</v>
      </c>
      <c r="G11" s="42">
        <v>45.25</v>
      </c>
      <c r="H11" s="49" t="s">
        <v>98</v>
      </c>
    </row>
    <row r="12" spans="1:8" ht="15" thickBot="1" x14ac:dyDescent="0.35">
      <c r="A12" s="43" t="s">
        <v>70</v>
      </c>
      <c r="B12" s="50" t="s">
        <v>71</v>
      </c>
      <c r="C12" s="50">
        <v>9.5</v>
      </c>
      <c r="D12" s="50">
        <v>20</v>
      </c>
      <c r="E12" s="50">
        <v>14</v>
      </c>
      <c r="F12" s="51">
        <v>13.75</v>
      </c>
      <c r="G12" s="50">
        <v>43.5</v>
      </c>
      <c r="H12" s="52" t="s">
        <v>99</v>
      </c>
    </row>
    <row r="13" spans="1:8" x14ac:dyDescent="0.3">
      <c r="A13" s="44"/>
      <c r="B13" s="44"/>
      <c r="C13" s="44"/>
      <c r="D13" s="44"/>
      <c r="E13" s="44"/>
      <c r="F13" s="44"/>
      <c r="G13" s="44"/>
      <c r="H13" s="44"/>
    </row>
    <row r="14" spans="1:8" x14ac:dyDescent="0.3">
      <c r="A14" s="44"/>
      <c r="B14" s="44"/>
      <c r="C14" s="44"/>
      <c r="D14" s="44"/>
      <c r="E14" s="44"/>
      <c r="F14" s="44"/>
      <c r="G14" s="44"/>
      <c r="H14" s="44"/>
    </row>
    <row r="15" spans="1:8" x14ac:dyDescent="0.3">
      <c r="A15" s="44"/>
      <c r="B15" s="44"/>
      <c r="C15" s="44"/>
      <c r="D15" s="44"/>
      <c r="E15" s="44"/>
      <c r="F15" s="44"/>
      <c r="G15" s="44"/>
      <c r="H15" s="44"/>
    </row>
    <row r="16" spans="1:8" ht="15" thickBot="1" x14ac:dyDescent="0.35">
      <c r="A16" s="44"/>
      <c r="B16" s="44"/>
      <c r="C16" s="44"/>
      <c r="D16" s="44"/>
      <c r="E16" s="44"/>
      <c r="F16" s="44"/>
      <c r="G16" s="44"/>
      <c r="H16" s="44"/>
    </row>
    <row r="17" spans="1:8" ht="15" thickBot="1" x14ac:dyDescent="0.35">
      <c r="A17" s="53" t="s">
        <v>87</v>
      </c>
      <c r="B17" s="54"/>
      <c r="C17" s="54"/>
      <c r="D17" s="54"/>
      <c r="E17" s="54"/>
      <c r="F17" s="54"/>
      <c r="G17" s="54"/>
      <c r="H17" s="55"/>
    </row>
    <row r="18" spans="1:8" x14ac:dyDescent="0.3">
      <c r="A18" s="31" t="s">
        <v>89</v>
      </c>
      <c r="B18" s="42" t="s">
        <v>90</v>
      </c>
      <c r="C18" s="42">
        <v>23.5</v>
      </c>
      <c r="D18" s="42">
        <v>29</v>
      </c>
      <c r="E18" s="42">
        <v>31.25</v>
      </c>
      <c r="F18" s="48">
        <v>30.5</v>
      </c>
      <c r="G18" s="42">
        <v>83.75</v>
      </c>
      <c r="H18" s="49" t="s">
        <v>91</v>
      </c>
    </row>
    <row r="19" spans="1:8" ht="15" thickBot="1" x14ac:dyDescent="0.35">
      <c r="A19" s="43" t="s">
        <v>86</v>
      </c>
      <c r="B19" s="50" t="s">
        <v>88</v>
      </c>
      <c r="C19" s="50">
        <v>14</v>
      </c>
      <c r="D19" s="50">
        <v>24</v>
      </c>
      <c r="E19" s="50">
        <v>16.75</v>
      </c>
      <c r="F19" s="51">
        <v>15.75</v>
      </c>
      <c r="G19" s="50">
        <v>54.75</v>
      </c>
      <c r="H19" s="52" t="s">
        <v>92</v>
      </c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P20" sqref="P20"/>
    </sheetView>
  </sheetViews>
  <sheetFormatPr baseColWidth="10" defaultColWidth="8.88671875" defaultRowHeight="14.4" x14ac:dyDescent="0.3"/>
  <cols>
    <col min="6" max="6" width="10.88671875" bestFit="1" customWidth="1"/>
    <col min="17" max="17" width="10.88671875" bestFit="1" customWidth="1"/>
  </cols>
  <sheetData>
    <row r="1" spans="1:17" ht="31.2" x14ac:dyDescent="0.6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K1" s="115" t="s">
        <v>145</v>
      </c>
      <c r="L1" s="115"/>
      <c r="M1" s="115"/>
      <c r="N1" s="115"/>
      <c r="O1" s="115"/>
      <c r="P1" s="115"/>
      <c r="Q1" s="115"/>
    </row>
    <row r="2" spans="1:17" x14ac:dyDescent="0.3">
      <c r="A2" s="47"/>
      <c r="B2" s="47"/>
      <c r="C2" s="47"/>
      <c r="D2" s="47"/>
      <c r="E2" s="47"/>
      <c r="F2" s="47"/>
      <c r="G2" s="47"/>
      <c r="H2" s="47"/>
      <c r="I2" s="47"/>
      <c r="K2" s="47"/>
      <c r="L2" s="47"/>
      <c r="M2" s="47"/>
      <c r="N2" s="47"/>
      <c r="O2" s="47"/>
      <c r="P2" s="47"/>
      <c r="Q2" s="47"/>
    </row>
    <row r="3" spans="1:17" ht="15.6" x14ac:dyDescent="0.3">
      <c r="A3" s="56" t="s">
        <v>100</v>
      </c>
      <c r="B3" s="47"/>
      <c r="C3" s="47"/>
      <c r="D3" s="47"/>
      <c r="E3" s="47"/>
      <c r="F3" s="47"/>
      <c r="G3" s="47"/>
      <c r="H3" s="47"/>
      <c r="I3" s="47"/>
      <c r="K3" s="56" t="s">
        <v>100</v>
      </c>
      <c r="L3" s="47"/>
      <c r="M3" s="47"/>
      <c r="N3" s="47"/>
      <c r="O3" s="47"/>
      <c r="P3" s="47"/>
      <c r="Q3" s="47"/>
    </row>
    <row r="4" spans="1:17" x14ac:dyDescent="0.3">
      <c r="A4" s="47" t="s">
        <v>101</v>
      </c>
      <c r="B4" s="57" t="s">
        <v>102</v>
      </c>
      <c r="C4" s="57" t="s">
        <v>103</v>
      </c>
      <c r="D4" s="57" t="s">
        <v>104</v>
      </c>
      <c r="E4" s="57" t="s">
        <v>105</v>
      </c>
      <c r="F4" s="58" t="s">
        <v>106</v>
      </c>
      <c r="G4" s="47"/>
      <c r="H4" s="59" t="s">
        <v>107</v>
      </c>
      <c r="I4" s="47"/>
      <c r="K4" s="57" t="s">
        <v>102</v>
      </c>
      <c r="L4" s="57" t="s">
        <v>118</v>
      </c>
      <c r="M4" s="57" t="s">
        <v>119</v>
      </c>
      <c r="N4" s="57" t="s">
        <v>120</v>
      </c>
      <c r="O4" s="57" t="s">
        <v>121</v>
      </c>
      <c r="P4" s="57" t="s">
        <v>122</v>
      </c>
      <c r="Q4" s="58" t="s">
        <v>106</v>
      </c>
    </row>
    <row r="5" spans="1:17" x14ac:dyDescent="0.3">
      <c r="A5" s="47"/>
      <c r="B5" s="57" t="s">
        <v>103</v>
      </c>
      <c r="C5" s="57" t="s">
        <v>108</v>
      </c>
      <c r="D5" s="57">
        <v>3</v>
      </c>
      <c r="E5" s="57">
        <v>3</v>
      </c>
      <c r="F5" s="58">
        <f>SUM(C5:E5)</f>
        <v>6</v>
      </c>
      <c r="G5" s="47"/>
      <c r="H5" s="60" t="s">
        <v>61</v>
      </c>
      <c r="I5" s="60" t="s">
        <v>109</v>
      </c>
      <c r="K5" s="57" t="s">
        <v>118</v>
      </c>
      <c r="L5" s="57" t="s">
        <v>108</v>
      </c>
      <c r="M5" s="57">
        <v>3</v>
      </c>
      <c r="N5" s="57">
        <v>3</v>
      </c>
      <c r="O5" s="57">
        <v>3</v>
      </c>
      <c r="P5" s="57">
        <v>3</v>
      </c>
      <c r="Q5" s="58">
        <f>SUM(L5,M5,N5,O5,P5)</f>
        <v>12</v>
      </c>
    </row>
    <row r="6" spans="1:17" x14ac:dyDescent="0.3">
      <c r="A6" s="47"/>
      <c r="B6" s="61" t="s">
        <v>104</v>
      </c>
      <c r="C6" s="57">
        <v>0</v>
      </c>
      <c r="D6" s="57" t="s">
        <v>108</v>
      </c>
      <c r="E6" s="57">
        <v>3</v>
      </c>
      <c r="F6" s="58">
        <f t="shared" ref="F6:F7" si="0">SUM(C6:E6)</f>
        <v>3</v>
      </c>
      <c r="G6" s="47"/>
      <c r="H6" s="60" t="s">
        <v>103</v>
      </c>
      <c r="I6" s="60">
        <f>F5+F10+F16</f>
        <v>9</v>
      </c>
      <c r="K6" s="57" t="s">
        <v>119</v>
      </c>
      <c r="L6" s="57">
        <v>0</v>
      </c>
      <c r="M6" s="57" t="s">
        <v>108</v>
      </c>
      <c r="N6" s="57">
        <v>3</v>
      </c>
      <c r="O6" s="57">
        <v>0</v>
      </c>
      <c r="P6" s="57">
        <v>0</v>
      </c>
      <c r="Q6" s="58">
        <f>SUM(L6,M6,N6,O6,P6)</f>
        <v>3</v>
      </c>
    </row>
    <row r="7" spans="1:17" x14ac:dyDescent="0.3">
      <c r="A7" s="47"/>
      <c r="B7" s="57" t="s">
        <v>105</v>
      </c>
      <c r="C7" s="57">
        <v>0</v>
      </c>
      <c r="D7" s="57">
        <v>0</v>
      </c>
      <c r="E7" s="57" t="s">
        <v>108</v>
      </c>
      <c r="F7" s="58">
        <f t="shared" si="0"/>
        <v>0</v>
      </c>
      <c r="G7" s="47"/>
      <c r="H7" s="60" t="s">
        <v>104</v>
      </c>
      <c r="I7" s="60">
        <f>F6+F11+F17</f>
        <v>15</v>
      </c>
      <c r="K7" s="57" t="s">
        <v>120</v>
      </c>
      <c r="L7" s="57">
        <v>0</v>
      </c>
      <c r="M7" s="57">
        <v>0</v>
      </c>
      <c r="N7" s="57" t="s">
        <v>108</v>
      </c>
      <c r="O7" s="57">
        <v>0</v>
      </c>
      <c r="P7" s="57">
        <v>0</v>
      </c>
      <c r="Q7" s="58">
        <f>SUM(L7,M7,N7,O7,P7)</f>
        <v>0</v>
      </c>
    </row>
    <row r="8" spans="1:17" x14ac:dyDescent="0.3">
      <c r="A8" s="47"/>
      <c r="B8" s="47"/>
      <c r="C8" s="47"/>
      <c r="D8" s="47"/>
      <c r="E8" s="47"/>
      <c r="F8" s="47"/>
      <c r="G8" s="47"/>
      <c r="H8" s="60" t="s">
        <v>105</v>
      </c>
      <c r="I8" s="60">
        <f>F7+F12+F18</f>
        <v>3</v>
      </c>
      <c r="K8" s="57" t="s">
        <v>121</v>
      </c>
      <c r="L8" s="57">
        <v>0</v>
      </c>
      <c r="M8" s="57">
        <v>3</v>
      </c>
      <c r="N8" s="57">
        <v>3</v>
      </c>
      <c r="O8" s="57" t="s">
        <v>108</v>
      </c>
      <c r="P8" s="57">
        <v>0</v>
      </c>
      <c r="Q8" s="58">
        <f>SUM(L8,M8,N8,O8,P8)</f>
        <v>6</v>
      </c>
    </row>
    <row r="9" spans="1:17" x14ac:dyDescent="0.3">
      <c r="A9" s="47" t="s">
        <v>110</v>
      </c>
      <c r="B9" s="57" t="s">
        <v>102</v>
      </c>
      <c r="C9" s="57" t="s">
        <v>103</v>
      </c>
      <c r="D9" s="57" t="s">
        <v>104</v>
      </c>
      <c r="E9" s="57" t="s">
        <v>105</v>
      </c>
      <c r="F9" s="58" t="s">
        <v>106</v>
      </c>
      <c r="G9" s="47"/>
      <c r="H9" s="47"/>
      <c r="I9" s="47"/>
      <c r="K9" s="57" t="s">
        <v>123</v>
      </c>
      <c r="L9" s="57">
        <v>0</v>
      </c>
      <c r="M9" s="57">
        <v>3</v>
      </c>
      <c r="N9" s="57">
        <v>3</v>
      </c>
      <c r="O9" s="57">
        <v>3</v>
      </c>
      <c r="P9" s="57" t="s">
        <v>108</v>
      </c>
      <c r="Q9" s="58">
        <f>SUM(L9,M9,N9,O9,P9)</f>
        <v>9</v>
      </c>
    </row>
    <row r="10" spans="1:17" x14ac:dyDescent="0.3">
      <c r="A10" s="47"/>
      <c r="B10" s="57" t="s">
        <v>103</v>
      </c>
      <c r="C10" s="57" t="s">
        <v>108</v>
      </c>
      <c r="D10" s="57">
        <v>0</v>
      </c>
      <c r="E10" s="57">
        <v>0</v>
      </c>
      <c r="F10" s="58">
        <f>SUM(C10:E10)</f>
        <v>0</v>
      </c>
      <c r="G10" s="47"/>
      <c r="H10" s="47"/>
      <c r="I10" s="47"/>
      <c r="K10" s="47"/>
      <c r="L10" s="47"/>
      <c r="M10" s="47"/>
      <c r="N10" s="47"/>
      <c r="O10" s="47"/>
      <c r="P10" s="47"/>
      <c r="Q10" s="47"/>
    </row>
    <row r="11" spans="1:17" ht="15.6" x14ac:dyDescent="0.3">
      <c r="A11" s="47"/>
      <c r="B11" s="57" t="s">
        <v>104</v>
      </c>
      <c r="C11" s="57">
        <v>3</v>
      </c>
      <c r="D11" s="57" t="s">
        <v>108</v>
      </c>
      <c r="E11" s="57">
        <v>3</v>
      </c>
      <c r="F11" s="58">
        <f t="shared" ref="F11:F12" si="1">SUM(C11:E11)</f>
        <v>6</v>
      </c>
      <c r="G11" s="47"/>
      <c r="H11" s="62" t="s">
        <v>111</v>
      </c>
      <c r="I11" s="62"/>
      <c r="K11" s="57" t="s">
        <v>102</v>
      </c>
      <c r="L11" s="57" t="s">
        <v>118</v>
      </c>
      <c r="M11" s="57" t="s">
        <v>119</v>
      </c>
      <c r="N11" s="57" t="s">
        <v>120</v>
      </c>
      <c r="O11" s="57" t="s">
        <v>121</v>
      </c>
      <c r="P11" s="57" t="s">
        <v>122</v>
      </c>
      <c r="Q11" s="58" t="s">
        <v>106</v>
      </c>
    </row>
    <row r="12" spans="1:17" ht="15.6" x14ac:dyDescent="0.3">
      <c r="A12" s="47"/>
      <c r="B12" s="57" t="s">
        <v>105</v>
      </c>
      <c r="C12" s="57">
        <v>3</v>
      </c>
      <c r="D12" s="57">
        <v>0</v>
      </c>
      <c r="E12" s="57" t="s">
        <v>108</v>
      </c>
      <c r="F12" s="58">
        <f t="shared" si="1"/>
        <v>3</v>
      </c>
      <c r="G12" s="47"/>
      <c r="H12" s="62" t="s">
        <v>112</v>
      </c>
      <c r="I12" s="63" t="s">
        <v>104</v>
      </c>
      <c r="K12" s="57" t="s">
        <v>118</v>
      </c>
      <c r="L12" s="57" t="s">
        <v>108</v>
      </c>
      <c r="M12" s="57">
        <v>3</v>
      </c>
      <c r="N12" s="57">
        <v>3</v>
      </c>
      <c r="O12" s="57">
        <v>3</v>
      </c>
      <c r="P12" s="57">
        <v>3</v>
      </c>
      <c r="Q12" s="58">
        <f>SUM(L12,M12,N12,O12,P12)</f>
        <v>12</v>
      </c>
    </row>
    <row r="13" spans="1:17" ht="15.6" x14ac:dyDescent="0.3">
      <c r="A13" s="47"/>
      <c r="B13" s="47"/>
      <c r="C13" s="47"/>
      <c r="D13" s="47"/>
      <c r="E13" s="47"/>
      <c r="F13" s="47"/>
      <c r="G13" s="47"/>
      <c r="H13" s="62" t="s">
        <v>113</v>
      </c>
      <c r="I13" s="63" t="s">
        <v>103</v>
      </c>
      <c r="K13" s="57" t="s">
        <v>119</v>
      </c>
      <c r="L13" s="57">
        <v>0</v>
      </c>
      <c r="M13" s="57" t="s">
        <v>108</v>
      </c>
      <c r="N13" s="57">
        <v>3</v>
      </c>
      <c r="O13" s="57">
        <v>0</v>
      </c>
      <c r="P13" s="57">
        <v>0</v>
      </c>
      <c r="Q13" s="58">
        <f>SUM(L13,M13,N13,O13,P13)</f>
        <v>3</v>
      </c>
    </row>
    <row r="14" spans="1:17" ht="15.6" x14ac:dyDescent="0.3">
      <c r="A14" s="56" t="s">
        <v>114</v>
      </c>
      <c r="B14" s="47"/>
      <c r="C14" s="47"/>
      <c r="D14" s="47"/>
      <c r="E14" s="47"/>
      <c r="F14" s="47"/>
      <c r="G14" s="47"/>
      <c r="H14" s="62" t="s">
        <v>115</v>
      </c>
      <c r="I14" s="63" t="s">
        <v>105</v>
      </c>
      <c r="K14" s="57" t="s">
        <v>120</v>
      </c>
      <c r="L14" s="57">
        <v>0</v>
      </c>
      <c r="M14" s="57">
        <v>0</v>
      </c>
      <c r="N14" s="57" t="s">
        <v>108</v>
      </c>
      <c r="O14" s="57">
        <v>0</v>
      </c>
      <c r="P14" s="57">
        <v>0</v>
      </c>
      <c r="Q14" s="58">
        <f>SUM(L14,M14,N14,O14,P14)</f>
        <v>0</v>
      </c>
    </row>
    <row r="15" spans="1:17" x14ac:dyDescent="0.3">
      <c r="A15" s="47" t="s">
        <v>116</v>
      </c>
      <c r="B15" s="57" t="s">
        <v>102</v>
      </c>
      <c r="C15" s="57" t="s">
        <v>103</v>
      </c>
      <c r="D15" s="57" t="s">
        <v>104</v>
      </c>
      <c r="E15" s="57" t="s">
        <v>105</v>
      </c>
      <c r="F15" s="58" t="s">
        <v>106</v>
      </c>
      <c r="G15" s="47"/>
      <c r="H15" s="47"/>
      <c r="I15" s="47"/>
      <c r="K15" s="57" t="s">
        <v>121</v>
      </c>
      <c r="L15" s="57">
        <v>0</v>
      </c>
      <c r="M15" s="57">
        <v>3</v>
      </c>
      <c r="N15" s="57">
        <v>3</v>
      </c>
      <c r="O15" s="57" t="s">
        <v>108</v>
      </c>
      <c r="P15" s="57">
        <v>0</v>
      </c>
      <c r="Q15" s="58">
        <f>SUM(L15,M15,N15,O15,P15)</f>
        <v>6</v>
      </c>
    </row>
    <row r="16" spans="1:17" x14ac:dyDescent="0.3">
      <c r="A16" s="47"/>
      <c r="B16" s="57" t="s">
        <v>103</v>
      </c>
      <c r="C16" s="57" t="s">
        <v>108</v>
      </c>
      <c r="D16" s="57">
        <v>0</v>
      </c>
      <c r="E16" s="57">
        <v>3</v>
      </c>
      <c r="F16" s="58">
        <f>SUM(C16:E16)</f>
        <v>3</v>
      </c>
      <c r="G16" s="47"/>
      <c r="H16" s="47"/>
      <c r="I16" s="47"/>
      <c r="K16" s="57" t="s">
        <v>123</v>
      </c>
      <c r="L16" s="57">
        <v>0</v>
      </c>
      <c r="M16" s="57">
        <v>3</v>
      </c>
      <c r="N16" s="57">
        <v>3</v>
      </c>
      <c r="O16" s="57">
        <v>3</v>
      </c>
      <c r="P16" s="57" t="s">
        <v>108</v>
      </c>
      <c r="Q16" s="58">
        <f>SUM(L16,M16,N16,O16,P16)</f>
        <v>9</v>
      </c>
    </row>
    <row r="17" spans="1:17" x14ac:dyDescent="0.3">
      <c r="A17" s="47"/>
      <c r="B17" s="57" t="s">
        <v>104</v>
      </c>
      <c r="C17" s="57">
        <v>3</v>
      </c>
      <c r="D17" s="57" t="s">
        <v>108</v>
      </c>
      <c r="E17" s="57">
        <v>3</v>
      </c>
      <c r="F17" s="58">
        <f t="shared" ref="F17:F18" si="2">SUM(C17:E17)</f>
        <v>6</v>
      </c>
      <c r="G17" s="47"/>
      <c r="H17" s="47"/>
      <c r="I17" s="47"/>
      <c r="K17" s="47"/>
      <c r="L17" s="47"/>
      <c r="M17" s="47"/>
      <c r="N17" s="47"/>
      <c r="O17" s="47"/>
      <c r="P17" s="47"/>
      <c r="Q17" s="47"/>
    </row>
    <row r="18" spans="1:17" ht="15.6" x14ac:dyDescent="0.3">
      <c r="A18" s="47"/>
      <c r="B18" s="57" t="s">
        <v>105</v>
      </c>
      <c r="C18" s="57">
        <v>0</v>
      </c>
      <c r="D18" s="57">
        <v>0</v>
      </c>
      <c r="E18" s="57" t="s">
        <v>108</v>
      </c>
      <c r="F18" s="58">
        <f t="shared" si="2"/>
        <v>0</v>
      </c>
      <c r="G18" s="47"/>
      <c r="H18" s="47"/>
      <c r="I18" s="47"/>
      <c r="K18" s="47"/>
      <c r="L18" s="59" t="s">
        <v>107</v>
      </c>
      <c r="M18" s="47"/>
      <c r="N18" s="47"/>
      <c r="O18" s="47"/>
      <c r="P18" s="62"/>
      <c r="Q18" s="47"/>
    </row>
    <row r="19" spans="1:17" ht="15.6" x14ac:dyDescent="0.3">
      <c r="K19" s="47"/>
      <c r="L19" s="60" t="s">
        <v>61</v>
      </c>
      <c r="M19" s="60" t="s">
        <v>109</v>
      </c>
      <c r="N19" s="47"/>
      <c r="O19" s="62" t="s">
        <v>111</v>
      </c>
      <c r="P19" s="60" t="s">
        <v>61</v>
      </c>
      <c r="Q19" s="47"/>
    </row>
    <row r="20" spans="1:17" ht="15.6" x14ac:dyDescent="0.3">
      <c r="K20" s="47"/>
      <c r="L20" s="60" t="s">
        <v>118</v>
      </c>
      <c r="M20" s="60">
        <f>Q5+Q12</f>
        <v>24</v>
      </c>
      <c r="N20" s="47"/>
      <c r="O20" s="62" t="s">
        <v>112</v>
      </c>
      <c r="P20" s="60" t="s">
        <v>118</v>
      </c>
      <c r="Q20" s="47"/>
    </row>
    <row r="21" spans="1:17" ht="15.6" x14ac:dyDescent="0.3">
      <c r="K21" s="47"/>
      <c r="L21" s="60" t="s">
        <v>119</v>
      </c>
      <c r="M21" s="60">
        <f>Q6+Q13</f>
        <v>6</v>
      </c>
      <c r="N21" s="47"/>
      <c r="O21" s="62" t="s">
        <v>113</v>
      </c>
      <c r="P21" s="60" t="s">
        <v>124</v>
      </c>
      <c r="Q21" s="47"/>
    </row>
    <row r="22" spans="1:17" ht="15.6" x14ac:dyDescent="0.3">
      <c r="K22" s="47"/>
      <c r="L22" s="60" t="s">
        <v>120</v>
      </c>
      <c r="M22" s="60">
        <f>Q7+Q14</f>
        <v>0</v>
      </c>
      <c r="N22" s="47"/>
      <c r="O22" s="62" t="s">
        <v>115</v>
      </c>
      <c r="P22" s="60" t="s">
        <v>125</v>
      </c>
      <c r="Q22" s="47"/>
    </row>
    <row r="23" spans="1:17" ht="15.6" x14ac:dyDescent="0.3">
      <c r="K23" s="47"/>
      <c r="L23" s="60" t="s">
        <v>125</v>
      </c>
      <c r="M23" s="60">
        <f>Q8+Q15</f>
        <v>12</v>
      </c>
      <c r="N23" s="47"/>
      <c r="O23" s="62" t="s">
        <v>126</v>
      </c>
      <c r="P23" s="60" t="s">
        <v>119</v>
      </c>
      <c r="Q23" s="47"/>
    </row>
    <row r="24" spans="1:17" ht="15.6" x14ac:dyDescent="0.3">
      <c r="K24" s="47"/>
      <c r="L24" s="60" t="s">
        <v>124</v>
      </c>
      <c r="M24" s="60">
        <f>Q9+Q16</f>
        <v>18</v>
      </c>
      <c r="N24" s="47"/>
      <c r="O24" s="62" t="s">
        <v>127</v>
      </c>
      <c r="P24" s="60" t="s">
        <v>120</v>
      </c>
      <c r="Q24" s="47"/>
    </row>
    <row r="27" spans="1:17" x14ac:dyDescent="0.3">
      <c r="J27" s="75"/>
    </row>
  </sheetData>
  <mergeCells count="2">
    <mergeCell ref="A1:I1"/>
    <mergeCell ref="K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1" sqref="B11"/>
    </sheetView>
  </sheetViews>
  <sheetFormatPr baseColWidth="10" defaultColWidth="8.88671875" defaultRowHeight="14.4" x14ac:dyDescent="0.3"/>
  <cols>
    <col min="1" max="1" width="11.6640625" bestFit="1" customWidth="1"/>
    <col min="2" max="2" width="18.44140625" bestFit="1" customWidth="1"/>
    <col min="3" max="3" width="11.6640625" bestFit="1" customWidth="1"/>
  </cols>
  <sheetData>
    <row r="1" spans="1:3" ht="17.399999999999999" x14ac:dyDescent="0.3">
      <c r="A1" s="116" t="s">
        <v>128</v>
      </c>
      <c r="B1" s="116"/>
      <c r="C1" s="116"/>
    </row>
    <row r="2" spans="1:3" ht="15" thickBot="1" x14ac:dyDescent="0.35">
      <c r="A2" s="47"/>
      <c r="B2" s="47"/>
      <c r="C2" s="47"/>
    </row>
    <row r="3" spans="1:3" ht="15" thickBot="1" x14ac:dyDescent="0.35">
      <c r="A3" s="64" t="s">
        <v>129</v>
      </c>
      <c r="B3" s="65" t="s">
        <v>130</v>
      </c>
      <c r="C3" s="66" t="s">
        <v>131</v>
      </c>
    </row>
    <row r="4" spans="1:3" ht="15" thickTop="1" x14ac:dyDescent="0.3">
      <c r="A4" s="67" t="s">
        <v>112</v>
      </c>
      <c r="B4" s="68" t="s">
        <v>132</v>
      </c>
      <c r="C4" s="69" t="s">
        <v>133</v>
      </c>
    </row>
    <row r="5" spans="1:3" x14ac:dyDescent="0.3">
      <c r="A5" s="70" t="s">
        <v>113</v>
      </c>
      <c r="B5" s="57" t="s">
        <v>134</v>
      </c>
      <c r="C5" s="71" t="s">
        <v>135</v>
      </c>
    </row>
    <row r="6" spans="1:3" x14ac:dyDescent="0.3">
      <c r="A6" s="70" t="s">
        <v>115</v>
      </c>
      <c r="B6" s="57" t="s">
        <v>136</v>
      </c>
      <c r="C6" s="71" t="s">
        <v>137</v>
      </c>
    </row>
    <row r="7" spans="1:3" x14ac:dyDescent="0.3">
      <c r="A7" s="70" t="s">
        <v>126</v>
      </c>
      <c r="B7" s="57" t="s">
        <v>138</v>
      </c>
      <c r="C7" s="71" t="s">
        <v>139</v>
      </c>
    </row>
    <row r="8" spans="1:3" x14ac:dyDescent="0.3">
      <c r="A8" s="70" t="s">
        <v>127</v>
      </c>
      <c r="B8" s="57" t="s">
        <v>140</v>
      </c>
      <c r="C8" s="71" t="s">
        <v>141</v>
      </c>
    </row>
    <row r="9" spans="1:3" ht="15" thickBot="1" x14ac:dyDescent="0.35">
      <c r="A9" s="72" t="s">
        <v>142</v>
      </c>
      <c r="B9" s="73" t="s">
        <v>143</v>
      </c>
      <c r="C9" s="74" t="s">
        <v>144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50"/>
  <sheetViews>
    <sheetView tabSelected="1" zoomScale="55" zoomScaleNormal="55" workbookViewId="0">
      <selection activeCell="I150" sqref="I150"/>
    </sheetView>
  </sheetViews>
  <sheetFormatPr baseColWidth="10" defaultRowHeight="14.4" x14ac:dyDescent="0.3"/>
  <cols>
    <col min="1" max="1" width="11.5546875" style="47"/>
    <col min="2" max="2" width="24.5546875" style="47" customWidth="1"/>
    <col min="3" max="3" width="0" style="47" hidden="1" customWidth="1"/>
    <col min="4" max="6" width="11.5546875" style="47"/>
    <col min="7" max="7" width="27" style="47" customWidth="1"/>
    <col min="8" max="11" width="11.5546875" style="47"/>
    <col min="12" max="12" width="19.5546875" style="47" customWidth="1"/>
    <col min="13" max="13" width="0" style="47" hidden="1" customWidth="1"/>
    <col min="14" max="16" width="11.5546875" style="47"/>
    <col min="17" max="17" width="14.21875" style="47" customWidth="1"/>
    <col min="18" max="21" width="11.5546875" style="47"/>
    <col min="22" max="22" width="21" style="47" customWidth="1"/>
    <col min="23" max="23" width="0" style="47" hidden="1" customWidth="1"/>
    <col min="24" max="26" width="11.5546875" style="47"/>
    <col min="27" max="27" width="21" style="47" customWidth="1"/>
    <col min="28" max="16384" width="11.5546875" style="47"/>
  </cols>
  <sheetData>
    <row r="1" spans="2:27" x14ac:dyDescent="0.3">
      <c r="B1" s="47" t="s">
        <v>150</v>
      </c>
      <c r="L1" s="47" t="s">
        <v>151</v>
      </c>
      <c r="V1" s="47" t="s">
        <v>152</v>
      </c>
    </row>
    <row r="2" spans="2:27" x14ac:dyDescent="0.3">
      <c r="B2" s="76" t="s">
        <v>153</v>
      </c>
      <c r="C2" s="76">
        <v>58</v>
      </c>
      <c r="D2" s="76">
        <v>28</v>
      </c>
      <c r="E2" s="78">
        <v>0.19444444444444445</v>
      </c>
      <c r="I2" s="47">
        <f>LARGE(D2:D4,1)+LARGE(D2:D4,2)</f>
        <v>97</v>
      </c>
      <c r="L2" s="76" t="s">
        <v>154</v>
      </c>
      <c r="M2" s="76">
        <v>65</v>
      </c>
      <c r="N2" s="76">
        <v>8</v>
      </c>
      <c r="O2" s="78">
        <v>0.19236111111111112</v>
      </c>
      <c r="Q2" s="47">
        <f>LARGE(N2:N4,1)+LARGE(N2:N4,2)</f>
        <v>51</v>
      </c>
      <c r="V2" s="76" t="s">
        <v>155</v>
      </c>
      <c r="W2" s="76">
        <v>117</v>
      </c>
      <c r="X2" s="76">
        <v>0</v>
      </c>
      <c r="Y2" s="78">
        <v>0.21597222222222223</v>
      </c>
      <c r="AA2" s="47">
        <f>LARGE(X2:X4,1)+LARGE(X2:X4,2)</f>
        <v>45</v>
      </c>
    </row>
    <row r="3" spans="2:27" x14ac:dyDescent="0.3">
      <c r="B3" s="76" t="s">
        <v>153</v>
      </c>
      <c r="C3" s="76">
        <v>58</v>
      </c>
      <c r="D3" s="76">
        <v>13</v>
      </c>
      <c r="E3" s="78">
        <v>0.22083333333333333</v>
      </c>
      <c r="L3" s="76" t="s">
        <v>154</v>
      </c>
      <c r="M3" s="76">
        <v>65</v>
      </c>
      <c r="N3" s="76">
        <v>3</v>
      </c>
      <c r="O3" s="78">
        <v>0.17083333333333331</v>
      </c>
      <c r="V3" s="76" t="s">
        <v>155</v>
      </c>
      <c r="W3" s="76">
        <v>117</v>
      </c>
      <c r="X3" s="76">
        <v>15</v>
      </c>
      <c r="Y3" s="78">
        <v>0.32013888888888892</v>
      </c>
    </row>
    <row r="4" spans="2:27" x14ac:dyDescent="0.3">
      <c r="B4" s="76" t="s">
        <v>153</v>
      </c>
      <c r="C4" s="76">
        <v>58</v>
      </c>
      <c r="D4" s="76">
        <v>69</v>
      </c>
      <c r="E4" s="79">
        <v>0.26111111111111113</v>
      </c>
      <c r="L4" s="76" t="s">
        <v>154</v>
      </c>
      <c r="M4" s="76">
        <v>65</v>
      </c>
      <c r="N4" s="76">
        <v>43</v>
      </c>
      <c r="O4" s="78">
        <v>0.30902777777777779</v>
      </c>
      <c r="V4" s="76" t="s">
        <v>155</v>
      </c>
      <c r="W4" s="76">
        <v>117</v>
      </c>
      <c r="X4" s="76">
        <v>30</v>
      </c>
      <c r="Y4" s="78">
        <v>0.33333333333333331</v>
      </c>
    </row>
    <row r="5" spans="2:27" x14ac:dyDescent="0.3">
      <c r="B5" s="76" t="s">
        <v>156</v>
      </c>
      <c r="C5" s="76">
        <v>37</v>
      </c>
      <c r="D5" s="76">
        <v>3</v>
      </c>
      <c r="E5" s="78">
        <v>0.17916666666666667</v>
      </c>
      <c r="I5" s="47">
        <f>LARGE(D5:D7,1)+LARGE(D5:D7,2)</f>
        <v>27</v>
      </c>
      <c r="L5" s="76" t="s">
        <v>157</v>
      </c>
      <c r="M5" s="76">
        <v>79</v>
      </c>
      <c r="N5" s="76">
        <v>39</v>
      </c>
      <c r="O5" s="78">
        <v>7.4999999999999997E-2</v>
      </c>
      <c r="Q5" s="47">
        <f>LARGE(N5:N7,1)+LARGE(N5:N7,2)</f>
        <v>72</v>
      </c>
      <c r="V5" s="76" t="s">
        <v>158</v>
      </c>
      <c r="W5" s="76">
        <v>83</v>
      </c>
      <c r="X5" s="76">
        <v>0</v>
      </c>
      <c r="Y5" s="78">
        <v>0.2902777777777778</v>
      </c>
      <c r="AA5" s="47">
        <f>LARGE(X5:X7,1)+LARGE(X5:X7,2)</f>
        <v>30</v>
      </c>
    </row>
    <row r="6" spans="2:27" x14ac:dyDescent="0.3">
      <c r="B6" s="76" t="s">
        <v>156</v>
      </c>
      <c r="C6" s="76">
        <v>37</v>
      </c>
      <c r="D6" s="76">
        <v>3</v>
      </c>
      <c r="E6" s="78">
        <v>0.22013888888888888</v>
      </c>
      <c r="L6" s="76" t="s">
        <v>157</v>
      </c>
      <c r="M6" s="76">
        <v>79</v>
      </c>
      <c r="N6" s="76">
        <v>18</v>
      </c>
      <c r="O6" s="78">
        <v>0.21875</v>
      </c>
      <c r="V6" s="76" t="s">
        <v>158</v>
      </c>
      <c r="W6" s="76">
        <v>83</v>
      </c>
      <c r="X6" s="76">
        <v>10</v>
      </c>
      <c r="Y6" s="78">
        <v>0.26458333333333334</v>
      </c>
    </row>
    <row r="7" spans="2:27" x14ac:dyDescent="0.3">
      <c r="B7" s="76" t="s">
        <v>156</v>
      </c>
      <c r="C7" s="76">
        <v>37</v>
      </c>
      <c r="D7" s="76">
        <v>24</v>
      </c>
      <c r="E7" s="79">
        <v>0.14166666666666666</v>
      </c>
      <c r="L7" s="76" t="s">
        <v>157</v>
      </c>
      <c r="M7" s="76">
        <v>79</v>
      </c>
      <c r="N7" s="76">
        <v>33</v>
      </c>
      <c r="O7" s="78">
        <v>0.11527777777777777</v>
      </c>
      <c r="V7" s="76" t="s">
        <v>158</v>
      </c>
      <c r="W7" s="76">
        <v>83</v>
      </c>
      <c r="X7" s="76">
        <v>20</v>
      </c>
      <c r="Y7" s="78">
        <v>0.33333333333333331</v>
      </c>
    </row>
    <row r="8" spans="2:27" x14ac:dyDescent="0.3">
      <c r="B8" s="76" t="s">
        <v>159</v>
      </c>
      <c r="C8" s="76">
        <v>70</v>
      </c>
      <c r="D8" s="76">
        <v>70</v>
      </c>
      <c r="E8" s="78">
        <v>0.1986111111111111</v>
      </c>
      <c r="I8" s="47">
        <f>LARGE(D8:D10,1)+LARGE(D8:D10,2)</f>
        <v>100</v>
      </c>
      <c r="L8" s="76" t="s">
        <v>160</v>
      </c>
      <c r="M8" s="76">
        <v>123</v>
      </c>
      <c r="N8" s="76">
        <v>211</v>
      </c>
      <c r="O8" s="78">
        <v>0.31041666666666667</v>
      </c>
      <c r="Q8" s="47">
        <f t="shared" ref="Q8" si="0">LARGE(N8:N10,1)+LARGE(N8:N10,2)</f>
        <v>467</v>
      </c>
      <c r="V8" s="76" t="s">
        <v>161</v>
      </c>
      <c r="W8" s="76">
        <v>124</v>
      </c>
      <c r="X8" s="76">
        <v>125</v>
      </c>
      <c r="Y8" s="78">
        <v>0.2638888888888889</v>
      </c>
      <c r="AA8" s="47">
        <f t="shared" ref="AA8" si="1">LARGE(X8:X10,1)+LARGE(X8:X10,2)</f>
        <v>225</v>
      </c>
    </row>
    <row r="9" spans="2:27" x14ac:dyDescent="0.3">
      <c r="B9" s="76" t="s">
        <v>159</v>
      </c>
      <c r="C9" s="76">
        <v>70</v>
      </c>
      <c r="D9" s="76">
        <v>27</v>
      </c>
      <c r="E9" s="78">
        <v>0.18888888888888888</v>
      </c>
      <c r="L9" s="76" t="s">
        <v>160</v>
      </c>
      <c r="M9" s="76">
        <v>123</v>
      </c>
      <c r="N9" s="76">
        <v>225</v>
      </c>
      <c r="O9" s="78">
        <v>0.31944444444444448</v>
      </c>
      <c r="V9" s="76" t="s">
        <v>161</v>
      </c>
      <c r="W9" s="76">
        <v>124</v>
      </c>
      <c r="X9" s="76">
        <v>100</v>
      </c>
      <c r="Y9" s="78">
        <v>0.33333333333333331</v>
      </c>
    </row>
    <row r="10" spans="2:27" x14ac:dyDescent="0.3">
      <c r="B10" s="76" t="s">
        <v>159</v>
      </c>
      <c r="C10" s="76">
        <v>70</v>
      </c>
      <c r="D10" s="76">
        <v>30</v>
      </c>
      <c r="E10" s="79">
        <v>0.11527777777777777</v>
      </c>
      <c r="L10" s="76" t="s">
        <v>160</v>
      </c>
      <c r="M10" s="76">
        <v>123</v>
      </c>
      <c r="N10" s="76">
        <v>242</v>
      </c>
      <c r="O10" s="78">
        <v>0.29583333333333334</v>
      </c>
      <c r="V10" s="76" t="s">
        <v>161</v>
      </c>
      <c r="W10" s="76">
        <v>124</v>
      </c>
      <c r="X10" s="76">
        <v>60</v>
      </c>
      <c r="Y10" s="78">
        <v>0.30763888888888891</v>
      </c>
    </row>
    <row r="11" spans="2:27" x14ac:dyDescent="0.3">
      <c r="B11" s="76" t="s">
        <v>162</v>
      </c>
      <c r="C11" s="77">
        <v>62</v>
      </c>
      <c r="D11" s="76">
        <v>46</v>
      </c>
      <c r="E11" s="78">
        <v>0.13958333333333334</v>
      </c>
      <c r="I11" s="47">
        <f>LARGE(D11:D13,1)+LARGE(D11:D13,2)</f>
        <v>76</v>
      </c>
      <c r="L11" s="76" t="s">
        <v>163</v>
      </c>
      <c r="M11" s="76">
        <v>67</v>
      </c>
      <c r="N11" s="76">
        <v>48</v>
      </c>
      <c r="O11" s="78">
        <v>0.26041666666666669</v>
      </c>
      <c r="Q11" s="47">
        <f t="shared" ref="Q11" si="2">LARGE(N11:N13,1)+LARGE(N11:N13,2)</f>
        <v>71</v>
      </c>
      <c r="V11" s="76" t="s">
        <v>164</v>
      </c>
      <c r="W11" s="76">
        <v>100</v>
      </c>
      <c r="X11" s="76">
        <v>10</v>
      </c>
      <c r="Y11" s="78">
        <v>0.33333333333333331</v>
      </c>
      <c r="AA11" s="47">
        <f t="shared" ref="AA11" si="3">LARGE(X11:X13,1)+LARGE(X11:X13,2)</f>
        <v>130</v>
      </c>
    </row>
    <row r="12" spans="2:27" x14ac:dyDescent="0.3">
      <c r="B12" s="76" t="s">
        <v>162</v>
      </c>
      <c r="C12" s="76">
        <v>62</v>
      </c>
      <c r="D12" s="76">
        <v>30</v>
      </c>
      <c r="E12" s="78">
        <v>0.16527777777777777</v>
      </c>
      <c r="L12" s="76" t="s">
        <v>163</v>
      </c>
      <c r="M12" s="76">
        <v>67</v>
      </c>
      <c r="N12" s="76">
        <v>23</v>
      </c>
      <c r="O12" s="78">
        <v>0.27013888888888887</v>
      </c>
      <c r="V12" s="76" t="s">
        <v>164</v>
      </c>
      <c r="W12" s="76">
        <v>100</v>
      </c>
      <c r="X12" s="76">
        <v>10</v>
      </c>
      <c r="Y12" s="78">
        <v>0.32222222222222224</v>
      </c>
    </row>
    <row r="13" spans="2:27" x14ac:dyDescent="0.3">
      <c r="B13" s="76" t="s">
        <v>162</v>
      </c>
      <c r="C13" s="76">
        <v>62</v>
      </c>
      <c r="D13" s="80">
        <v>28</v>
      </c>
      <c r="E13" s="81">
        <v>0.19375000000000001</v>
      </c>
      <c r="L13" s="76" t="s">
        <v>163</v>
      </c>
      <c r="M13" s="76">
        <v>67</v>
      </c>
      <c r="N13" s="76">
        <v>23</v>
      </c>
      <c r="O13" s="78">
        <v>0.1986111111111111</v>
      </c>
      <c r="V13" s="76" t="s">
        <v>164</v>
      </c>
      <c r="W13" s="76">
        <v>100</v>
      </c>
      <c r="X13" s="76">
        <v>120</v>
      </c>
      <c r="Y13" s="78">
        <v>0.33333333333333331</v>
      </c>
    </row>
    <row r="14" spans="2:27" x14ac:dyDescent="0.3">
      <c r="B14" s="77" t="s">
        <v>147</v>
      </c>
      <c r="C14" s="76">
        <v>29</v>
      </c>
      <c r="D14" s="76">
        <v>143</v>
      </c>
      <c r="E14" s="78">
        <v>0.15486111111111112</v>
      </c>
      <c r="I14" s="47">
        <f>LARGE(D14:D16,1)+LARGE(D14:D16,2)</f>
        <v>283</v>
      </c>
      <c r="L14" s="76" t="s">
        <v>165</v>
      </c>
      <c r="M14" s="76">
        <v>69</v>
      </c>
      <c r="N14" s="76">
        <v>88</v>
      </c>
      <c r="O14" s="78">
        <v>0.24722222222222223</v>
      </c>
      <c r="Q14" s="47">
        <f t="shared" ref="Q14" si="4">LARGE(N14:N16,1)+LARGE(N14:N16,2)</f>
        <v>186</v>
      </c>
      <c r="V14" s="76" t="s">
        <v>166</v>
      </c>
      <c r="W14" s="76">
        <v>102</v>
      </c>
      <c r="X14" s="76">
        <v>20</v>
      </c>
      <c r="Y14" s="78">
        <v>0.31111111111111112</v>
      </c>
      <c r="AA14" s="47">
        <f t="shared" ref="AA14" si="5">LARGE(X14:X16,1)+LARGE(X14:X16,2)</f>
        <v>40</v>
      </c>
    </row>
    <row r="15" spans="2:27" x14ac:dyDescent="0.3">
      <c r="B15" s="76" t="s">
        <v>147</v>
      </c>
      <c r="C15" s="76">
        <v>29</v>
      </c>
      <c r="D15" s="76">
        <v>140</v>
      </c>
      <c r="E15" s="78">
        <v>0.20902777777777778</v>
      </c>
      <c r="L15" s="76" t="s">
        <v>165</v>
      </c>
      <c r="M15" s="76">
        <v>69</v>
      </c>
      <c r="N15" s="76">
        <v>43</v>
      </c>
      <c r="O15" s="78">
        <v>0.2951388888888889</v>
      </c>
      <c r="V15" s="76" t="s">
        <v>166</v>
      </c>
      <c r="W15" s="76">
        <v>102</v>
      </c>
      <c r="X15" s="76">
        <v>10</v>
      </c>
      <c r="Y15" s="78">
        <v>0.20902777777777778</v>
      </c>
    </row>
    <row r="16" spans="2:27" x14ac:dyDescent="0.3">
      <c r="B16" s="76" t="s">
        <v>147</v>
      </c>
      <c r="C16" s="76">
        <v>29</v>
      </c>
      <c r="D16" s="76">
        <v>102</v>
      </c>
      <c r="E16" s="79">
        <v>0.21666666666666667</v>
      </c>
      <c r="L16" s="76" t="s">
        <v>165</v>
      </c>
      <c r="M16" s="76">
        <v>69</v>
      </c>
      <c r="N16" s="76">
        <v>98</v>
      </c>
      <c r="O16" s="78">
        <v>0.28611111111111115</v>
      </c>
      <c r="V16" s="76" t="s">
        <v>166</v>
      </c>
      <c r="W16" s="76">
        <v>102</v>
      </c>
      <c r="X16" s="76">
        <v>20</v>
      </c>
      <c r="Y16" s="78">
        <v>0.11319444444444444</v>
      </c>
    </row>
    <row r="17" spans="2:27" x14ac:dyDescent="0.3">
      <c r="B17" s="76" t="s">
        <v>167</v>
      </c>
      <c r="C17" s="77">
        <v>71</v>
      </c>
      <c r="D17" s="76">
        <v>86</v>
      </c>
      <c r="E17" s="78">
        <v>0.33333333333333331</v>
      </c>
      <c r="I17" s="47">
        <f>LARGE(D17:D19,1)+LARGE(D17:D19,2)</f>
        <v>180</v>
      </c>
      <c r="L17" s="76" t="s">
        <v>168</v>
      </c>
      <c r="M17" s="76">
        <v>7</v>
      </c>
      <c r="N17" s="80">
        <v>28</v>
      </c>
      <c r="O17" s="82">
        <v>0.33333333333333331</v>
      </c>
      <c r="Q17" s="47">
        <f t="shared" ref="Q17" si="6">LARGE(N17:N19,1)+LARGE(N17:N19,2)</f>
        <v>121</v>
      </c>
      <c r="V17" s="76" t="s">
        <v>169</v>
      </c>
      <c r="W17" s="76">
        <v>24</v>
      </c>
      <c r="X17" s="76">
        <v>10</v>
      </c>
      <c r="Y17" s="78">
        <v>0.2722222222222222</v>
      </c>
      <c r="AA17" s="47">
        <f t="shared" ref="AA17" si="7">LARGE(X17:X19,1)+LARGE(X17:X19,2)</f>
        <v>80</v>
      </c>
    </row>
    <row r="18" spans="2:27" x14ac:dyDescent="0.3">
      <c r="B18" s="76" t="s">
        <v>167</v>
      </c>
      <c r="C18" s="76">
        <v>71</v>
      </c>
      <c r="D18" s="76">
        <v>39</v>
      </c>
      <c r="E18" s="78">
        <v>0.33333333333333331</v>
      </c>
      <c r="L18" s="76" t="s">
        <v>168</v>
      </c>
      <c r="M18" s="76">
        <v>7</v>
      </c>
      <c r="N18" s="76">
        <v>38</v>
      </c>
      <c r="O18" s="78">
        <v>0.18402777777777779</v>
      </c>
      <c r="V18" s="76" t="s">
        <v>169</v>
      </c>
      <c r="W18" s="76">
        <v>24</v>
      </c>
      <c r="X18" s="76">
        <v>50</v>
      </c>
      <c r="Y18" s="78">
        <v>0.33333333333333331</v>
      </c>
    </row>
    <row r="19" spans="2:27" x14ac:dyDescent="0.3">
      <c r="B19" s="76" t="s">
        <v>167</v>
      </c>
      <c r="C19" s="76">
        <v>71</v>
      </c>
      <c r="D19" s="76">
        <v>94</v>
      </c>
      <c r="E19" s="79">
        <v>0.32847222222222222</v>
      </c>
      <c r="L19" s="76" t="s">
        <v>168</v>
      </c>
      <c r="M19" s="76">
        <v>7</v>
      </c>
      <c r="N19" s="76">
        <v>83</v>
      </c>
      <c r="O19" s="78">
        <v>0.33333333333333331</v>
      </c>
      <c r="V19" s="76" t="s">
        <v>169</v>
      </c>
      <c r="W19" s="76">
        <v>24</v>
      </c>
      <c r="X19" s="76">
        <v>30</v>
      </c>
      <c r="Y19" s="78">
        <v>0.32430555555555557</v>
      </c>
    </row>
    <row r="20" spans="2:27" x14ac:dyDescent="0.3">
      <c r="B20" s="76" t="s">
        <v>170</v>
      </c>
      <c r="C20" s="77">
        <v>20</v>
      </c>
      <c r="D20" s="76">
        <v>28</v>
      </c>
      <c r="E20" s="78">
        <v>0.11041666666666666</v>
      </c>
      <c r="I20" s="47">
        <f>LARGE(D20:D22,1)+LARGE(D20:D22,2)</f>
        <v>132</v>
      </c>
      <c r="L20" s="76" t="s">
        <v>171</v>
      </c>
      <c r="M20" s="76">
        <v>87</v>
      </c>
      <c r="N20" s="76">
        <v>23</v>
      </c>
      <c r="O20" s="78">
        <v>0.28958333333333336</v>
      </c>
      <c r="Q20" s="47">
        <f t="shared" ref="Q20" si="8">LARGE(N20:N22,1)+LARGE(N20:N22,2)</f>
        <v>96</v>
      </c>
      <c r="V20" s="76" t="s">
        <v>172</v>
      </c>
      <c r="W20" s="76">
        <v>43</v>
      </c>
      <c r="X20" s="76">
        <v>10</v>
      </c>
      <c r="Y20" s="78">
        <v>0.23958333333333334</v>
      </c>
      <c r="AA20" s="47">
        <f t="shared" ref="AA20" si="9">LARGE(X20:X22,1)+LARGE(X20:X22,2)</f>
        <v>20</v>
      </c>
    </row>
    <row r="21" spans="2:27" x14ac:dyDescent="0.3">
      <c r="B21" s="76" t="s">
        <v>170</v>
      </c>
      <c r="C21" s="76">
        <v>20</v>
      </c>
      <c r="D21" s="76">
        <v>88</v>
      </c>
      <c r="E21" s="78">
        <v>0.15486111111111112</v>
      </c>
      <c r="L21" s="76" t="s">
        <v>171</v>
      </c>
      <c r="M21" s="76">
        <v>87</v>
      </c>
      <c r="N21" s="76">
        <v>73</v>
      </c>
      <c r="O21" s="78">
        <v>0.33333333333333331</v>
      </c>
      <c r="V21" s="76" t="s">
        <v>172</v>
      </c>
      <c r="W21" s="76">
        <v>43</v>
      </c>
      <c r="X21" s="76">
        <v>0</v>
      </c>
      <c r="Y21" s="78">
        <v>8.6111111111111124E-2</v>
      </c>
    </row>
    <row r="22" spans="2:27" x14ac:dyDescent="0.3">
      <c r="B22" s="76" t="s">
        <v>170</v>
      </c>
      <c r="C22" s="76">
        <v>20</v>
      </c>
      <c r="D22" s="76">
        <v>44</v>
      </c>
      <c r="E22" s="79">
        <v>0.18958333333333333</v>
      </c>
      <c r="L22" s="76" t="s">
        <v>171</v>
      </c>
      <c r="M22" s="76">
        <v>87</v>
      </c>
      <c r="N22" s="76">
        <v>13</v>
      </c>
      <c r="O22" s="78">
        <v>0.33333333333333331</v>
      </c>
      <c r="V22" s="76" t="s">
        <v>172</v>
      </c>
      <c r="W22" s="76">
        <v>43</v>
      </c>
      <c r="X22" s="76">
        <v>10</v>
      </c>
      <c r="Y22" s="78">
        <v>0.33333333333333331</v>
      </c>
    </row>
    <row r="23" spans="2:27" x14ac:dyDescent="0.3">
      <c r="B23" s="76" t="s">
        <v>173</v>
      </c>
      <c r="C23" s="77">
        <v>30</v>
      </c>
      <c r="D23" s="76">
        <v>100</v>
      </c>
      <c r="E23" s="78">
        <v>0.21597222222222223</v>
      </c>
      <c r="I23" s="47">
        <f>LARGE(D23:D25,1)+LARGE(D23:D25,2)</f>
        <v>153</v>
      </c>
      <c r="L23" s="76" t="s">
        <v>174</v>
      </c>
      <c r="M23" s="76">
        <v>80</v>
      </c>
      <c r="N23" s="76">
        <v>34</v>
      </c>
      <c r="O23" s="78">
        <v>0.33333333333333331</v>
      </c>
      <c r="Q23" s="47">
        <f t="shared" ref="Q23" si="10">LARGE(N23:N25,1)+LARGE(N23:N25,2)</f>
        <v>101</v>
      </c>
      <c r="V23" s="76" t="s">
        <v>175</v>
      </c>
      <c r="W23" s="76">
        <v>59</v>
      </c>
      <c r="X23" s="76">
        <v>10</v>
      </c>
      <c r="Y23" s="78">
        <v>0.20347222222222219</v>
      </c>
      <c r="AA23" s="47">
        <f t="shared" ref="AA23" si="11">LARGE(X23:X25,1)+LARGE(X23:X25,2)</f>
        <v>25</v>
      </c>
    </row>
    <row r="24" spans="2:27" x14ac:dyDescent="0.3">
      <c r="B24" s="76" t="s">
        <v>173</v>
      </c>
      <c r="C24" s="76">
        <v>30</v>
      </c>
      <c r="D24" s="76">
        <v>53</v>
      </c>
      <c r="E24" s="78">
        <v>0.31527777777777777</v>
      </c>
      <c r="L24" s="76" t="s">
        <v>174</v>
      </c>
      <c r="M24" s="76">
        <v>80</v>
      </c>
      <c r="N24" s="76">
        <v>53</v>
      </c>
      <c r="O24" s="78">
        <v>0.23680555555555557</v>
      </c>
      <c r="V24" s="76" t="s">
        <v>175</v>
      </c>
      <c r="W24" s="76">
        <v>59</v>
      </c>
      <c r="X24" s="76">
        <v>15</v>
      </c>
      <c r="Y24" s="78">
        <v>0.33333333333333331</v>
      </c>
    </row>
    <row r="25" spans="2:27" x14ac:dyDescent="0.3">
      <c r="B25" s="76" t="s">
        <v>173</v>
      </c>
      <c r="C25" s="76">
        <v>30</v>
      </c>
      <c r="D25" s="76">
        <v>38</v>
      </c>
      <c r="E25" s="79">
        <v>0.29166666666666669</v>
      </c>
      <c r="L25" s="76" t="s">
        <v>174</v>
      </c>
      <c r="M25" s="76">
        <v>80</v>
      </c>
      <c r="N25" s="80">
        <v>48</v>
      </c>
      <c r="O25" s="82">
        <v>0.33263888888888887</v>
      </c>
      <c r="V25" s="76" t="s">
        <v>175</v>
      </c>
      <c r="W25" s="76">
        <v>59</v>
      </c>
      <c r="X25" s="76">
        <v>10</v>
      </c>
      <c r="Y25" s="78">
        <v>0.33333333333333331</v>
      </c>
    </row>
    <row r="26" spans="2:27" x14ac:dyDescent="0.3">
      <c r="B26" s="76" t="s">
        <v>176</v>
      </c>
      <c r="C26" s="76">
        <v>110</v>
      </c>
      <c r="D26" s="76">
        <v>33</v>
      </c>
      <c r="E26" s="78">
        <v>0.16041666666666668</v>
      </c>
      <c r="I26" s="47">
        <f>LARGE(D26:D28,1)+LARGE(D26:D28,2)</f>
        <v>148</v>
      </c>
      <c r="L26" s="76" t="s">
        <v>177</v>
      </c>
      <c r="M26" s="76">
        <v>125</v>
      </c>
      <c r="N26" s="80">
        <v>3</v>
      </c>
      <c r="O26" s="82">
        <v>4.8611111111111112E-2</v>
      </c>
      <c r="Q26" s="47">
        <f t="shared" ref="Q26" si="12">LARGE(N26:N28,1)+LARGE(N26:N28,2)</f>
        <v>56</v>
      </c>
      <c r="V26" s="76" t="s">
        <v>178</v>
      </c>
      <c r="W26" s="76">
        <v>49</v>
      </c>
      <c r="X26" s="76">
        <v>100</v>
      </c>
      <c r="Y26" s="78">
        <v>0.33333333333333331</v>
      </c>
      <c r="AA26" s="47">
        <f t="shared" ref="AA26" si="13">LARGE(X26:X28,1)+LARGE(X26:X28,2)</f>
        <v>400</v>
      </c>
    </row>
    <row r="27" spans="2:27" x14ac:dyDescent="0.3">
      <c r="B27" s="76" t="s">
        <v>176</v>
      </c>
      <c r="C27" s="76">
        <v>110</v>
      </c>
      <c r="D27" s="76">
        <v>109</v>
      </c>
      <c r="E27" s="78">
        <v>9.7222222222222224E-2</v>
      </c>
      <c r="L27" s="76" t="s">
        <v>177</v>
      </c>
      <c r="M27" s="76">
        <v>125</v>
      </c>
      <c r="N27" s="76">
        <v>3</v>
      </c>
      <c r="O27" s="78">
        <v>0.18611111111111112</v>
      </c>
      <c r="V27" s="76" t="s">
        <v>178</v>
      </c>
      <c r="W27" s="76">
        <v>49</v>
      </c>
      <c r="X27" s="76">
        <v>170</v>
      </c>
      <c r="Y27" s="78">
        <v>0.28402777777777777</v>
      </c>
    </row>
    <row r="28" spans="2:27" x14ac:dyDescent="0.3">
      <c r="B28" s="76" t="s">
        <v>176</v>
      </c>
      <c r="C28" s="76">
        <v>110</v>
      </c>
      <c r="D28" s="76">
        <v>39</v>
      </c>
      <c r="E28" s="79">
        <v>9.3055555555555558E-2</v>
      </c>
      <c r="L28" s="76" t="s">
        <v>177</v>
      </c>
      <c r="M28" s="76">
        <v>125</v>
      </c>
      <c r="N28" s="76">
        <v>53</v>
      </c>
      <c r="O28" s="78">
        <v>9.375E-2</v>
      </c>
      <c r="V28" s="76" t="s">
        <v>178</v>
      </c>
      <c r="W28" s="76">
        <v>49</v>
      </c>
      <c r="X28" s="76">
        <v>230</v>
      </c>
      <c r="Y28" s="78">
        <v>0.33333333333333331</v>
      </c>
    </row>
    <row r="29" spans="2:27" x14ac:dyDescent="0.3">
      <c r="B29" s="76" t="s">
        <v>179</v>
      </c>
      <c r="C29" s="77">
        <v>57</v>
      </c>
      <c r="D29" s="76">
        <v>71</v>
      </c>
      <c r="E29" s="78">
        <v>0.13819444444444443</v>
      </c>
      <c r="I29" s="47">
        <f>LARGE(D29:D31,1)+LARGE(D29:D31,2)</f>
        <v>159</v>
      </c>
      <c r="L29" s="76" t="s">
        <v>180</v>
      </c>
      <c r="M29" s="76">
        <v>92</v>
      </c>
      <c r="N29" s="76">
        <v>83</v>
      </c>
      <c r="O29" s="78">
        <v>0.33333333333333331</v>
      </c>
      <c r="Q29" s="47">
        <f t="shared" ref="Q29" si="14">LARGE(N29:N31,1)+LARGE(N29:N31,2)</f>
        <v>136</v>
      </c>
      <c r="V29" s="76" t="s">
        <v>181</v>
      </c>
      <c r="W29" s="76">
        <v>8</v>
      </c>
      <c r="X29" s="76">
        <v>10</v>
      </c>
      <c r="Y29" s="78">
        <v>0.10486111111111111</v>
      </c>
      <c r="AA29" s="47">
        <f t="shared" ref="AA29" si="15">LARGE(X29:X31,1)+LARGE(X29:X31,2)</f>
        <v>20</v>
      </c>
    </row>
    <row r="30" spans="2:27" x14ac:dyDescent="0.3">
      <c r="B30" s="76" t="s">
        <v>179</v>
      </c>
      <c r="C30" s="76">
        <v>57</v>
      </c>
      <c r="D30" s="76">
        <v>88</v>
      </c>
      <c r="E30" s="78">
        <v>0.30138888888888887</v>
      </c>
      <c r="L30" s="76" t="s">
        <v>180</v>
      </c>
      <c r="M30" s="76">
        <v>92</v>
      </c>
      <c r="N30" s="76">
        <v>53</v>
      </c>
      <c r="O30" s="78">
        <v>0.31805555555555554</v>
      </c>
      <c r="V30" s="76" t="s">
        <v>181</v>
      </c>
      <c r="W30" s="76">
        <v>8</v>
      </c>
      <c r="X30" s="76">
        <v>10</v>
      </c>
      <c r="Y30" s="78">
        <v>0.15833333333333333</v>
      </c>
    </row>
    <row r="31" spans="2:27" x14ac:dyDescent="0.3">
      <c r="B31" s="76" t="s">
        <v>179</v>
      </c>
      <c r="C31" s="76">
        <v>57</v>
      </c>
      <c r="D31" s="76">
        <v>70</v>
      </c>
      <c r="E31" s="79">
        <v>0.33333333333333331</v>
      </c>
      <c r="L31" s="76" t="s">
        <v>180</v>
      </c>
      <c r="M31" s="76">
        <v>92</v>
      </c>
      <c r="N31" s="76">
        <v>23</v>
      </c>
      <c r="O31" s="78">
        <v>0.25625000000000003</v>
      </c>
      <c r="V31" s="76" t="s">
        <v>181</v>
      </c>
      <c r="W31" s="76">
        <v>8</v>
      </c>
      <c r="X31" s="76">
        <v>10</v>
      </c>
      <c r="Y31" s="78">
        <v>0.33333333333333331</v>
      </c>
    </row>
    <row r="32" spans="2:27" x14ac:dyDescent="0.3">
      <c r="B32" s="76" t="s">
        <v>182</v>
      </c>
      <c r="C32" s="76">
        <v>122</v>
      </c>
      <c r="D32" s="76">
        <v>19</v>
      </c>
      <c r="E32" s="78">
        <v>0.1125</v>
      </c>
      <c r="I32" s="47">
        <f>LARGE(D32:D34,1)+LARGE(D32:D34,2)</f>
        <v>132</v>
      </c>
      <c r="L32" s="76" t="s">
        <v>183</v>
      </c>
      <c r="M32" s="76">
        <v>2</v>
      </c>
      <c r="N32" s="76">
        <v>0</v>
      </c>
      <c r="O32" s="76"/>
      <c r="Q32" s="47">
        <f t="shared" ref="Q32" si="16">LARGE(N32:N34,1)+LARGE(N32:N34,2)</f>
        <v>3</v>
      </c>
    </row>
    <row r="33" spans="2:27" x14ac:dyDescent="0.3">
      <c r="B33" s="76" t="s">
        <v>182</v>
      </c>
      <c r="C33" s="76">
        <v>122</v>
      </c>
      <c r="D33" s="76">
        <v>34</v>
      </c>
      <c r="E33" s="78">
        <v>0.21180555555555555</v>
      </c>
      <c r="L33" s="76" t="s">
        <v>183</v>
      </c>
      <c r="M33" s="76">
        <v>2</v>
      </c>
      <c r="N33" s="76">
        <v>0</v>
      </c>
      <c r="O33" s="76"/>
      <c r="Y33" s="47" t="s">
        <v>129</v>
      </c>
      <c r="Z33" s="47" t="s">
        <v>131</v>
      </c>
      <c r="AA33" s="47" t="s">
        <v>231</v>
      </c>
    </row>
    <row r="34" spans="2:27" ht="18" x14ac:dyDescent="0.35">
      <c r="B34" s="76" t="s">
        <v>182</v>
      </c>
      <c r="C34" s="76">
        <v>122</v>
      </c>
      <c r="D34" s="76">
        <v>98</v>
      </c>
      <c r="E34" s="79">
        <v>0.33333333333333331</v>
      </c>
      <c r="L34" s="76" t="s">
        <v>183</v>
      </c>
      <c r="M34" s="76">
        <v>2</v>
      </c>
      <c r="N34" s="76">
        <v>3</v>
      </c>
      <c r="O34" s="78">
        <v>8.2638888888888887E-2</v>
      </c>
      <c r="Y34" s="93">
        <v>1</v>
      </c>
      <c r="Z34" s="57">
        <f>LARGE(AA2:AA31,1)</f>
        <v>400</v>
      </c>
      <c r="AA34" s="76" t="s">
        <v>178</v>
      </c>
    </row>
    <row r="35" spans="2:27" ht="18" x14ac:dyDescent="0.35">
      <c r="B35" s="76" t="s">
        <v>184</v>
      </c>
      <c r="C35" s="76">
        <v>60</v>
      </c>
      <c r="D35" s="76">
        <v>57</v>
      </c>
      <c r="E35" s="78">
        <v>0.33333333333333331</v>
      </c>
      <c r="I35" s="47">
        <f>LARGE(D35:D37,1)+LARGE(D35:D37,2)</f>
        <v>103</v>
      </c>
      <c r="L35" s="76" t="s">
        <v>185</v>
      </c>
      <c r="M35" s="76">
        <v>26</v>
      </c>
      <c r="N35" s="76">
        <v>135</v>
      </c>
      <c r="O35" s="78">
        <v>0.32291666666666669</v>
      </c>
      <c r="Q35" s="47">
        <f t="shared" ref="Q35" si="17">LARGE(N35:N37,1)+LARGE(N35:N37,2)</f>
        <v>259</v>
      </c>
      <c r="Y35" s="93">
        <v>2</v>
      </c>
      <c r="Z35" s="57">
        <f>LARGE(AA2:AA31,2)</f>
        <v>225</v>
      </c>
      <c r="AA35" s="76" t="s">
        <v>161</v>
      </c>
    </row>
    <row r="36" spans="2:27" ht="18" x14ac:dyDescent="0.35">
      <c r="B36" s="76" t="s">
        <v>184</v>
      </c>
      <c r="C36" s="76">
        <v>60</v>
      </c>
      <c r="D36" s="76">
        <v>46</v>
      </c>
      <c r="E36" s="78">
        <v>0.33333333333333331</v>
      </c>
      <c r="L36" s="76" t="s">
        <v>185</v>
      </c>
      <c r="M36" s="76">
        <v>26</v>
      </c>
      <c r="N36" s="76">
        <v>124</v>
      </c>
      <c r="O36" s="78">
        <v>0.27499999999999997</v>
      </c>
      <c r="Y36" s="93">
        <v>3</v>
      </c>
      <c r="Z36" s="57">
        <f>LARGE(AA2:AA31,3)</f>
        <v>130</v>
      </c>
      <c r="AA36" s="76" t="s">
        <v>164</v>
      </c>
    </row>
    <row r="37" spans="2:27" ht="18" x14ac:dyDescent="0.35">
      <c r="B37" s="76" t="s">
        <v>184</v>
      </c>
      <c r="C37" s="76">
        <v>60</v>
      </c>
      <c r="D37" s="76">
        <v>39</v>
      </c>
      <c r="E37" s="79">
        <v>0.33333333333333331</v>
      </c>
      <c r="L37" s="76" t="s">
        <v>185</v>
      </c>
      <c r="M37" s="76">
        <v>26</v>
      </c>
      <c r="N37" s="76">
        <v>120</v>
      </c>
      <c r="O37" s="78">
        <v>0.19444444444444445</v>
      </c>
      <c r="Y37" s="93">
        <v>4</v>
      </c>
      <c r="Z37" s="57">
        <f>LARGE(AA2:AA31,4)</f>
        <v>80</v>
      </c>
      <c r="AA37" s="76" t="s">
        <v>169</v>
      </c>
    </row>
    <row r="38" spans="2:27" ht="18" x14ac:dyDescent="0.35">
      <c r="B38" s="76" t="s">
        <v>186</v>
      </c>
      <c r="C38" s="76">
        <v>36</v>
      </c>
      <c r="D38" s="76">
        <v>33</v>
      </c>
      <c r="E38" s="78">
        <v>0.33333333333333331</v>
      </c>
      <c r="I38" s="47">
        <f>LARGE(D38:D40,1)+LARGE(D38:D40,2)</f>
        <v>157</v>
      </c>
      <c r="L38" s="76" t="s">
        <v>187</v>
      </c>
      <c r="M38" s="76">
        <v>9</v>
      </c>
      <c r="N38" s="76">
        <v>48</v>
      </c>
      <c r="O38" s="78">
        <v>0.3263888888888889</v>
      </c>
      <c r="Q38" s="47">
        <f t="shared" ref="Q38" si="18">LARGE(N38:N40,1)+LARGE(N38:N40,2)</f>
        <v>86</v>
      </c>
      <c r="Y38" s="93">
        <v>5</v>
      </c>
      <c r="Z38" s="57">
        <f>LARGE(AA2:AA31,5)</f>
        <v>45</v>
      </c>
      <c r="AA38" s="76" t="s">
        <v>155</v>
      </c>
    </row>
    <row r="39" spans="2:27" x14ac:dyDescent="0.3">
      <c r="B39" s="76" t="s">
        <v>186</v>
      </c>
      <c r="C39" s="76">
        <v>36</v>
      </c>
      <c r="D39" s="76">
        <v>38</v>
      </c>
      <c r="E39" s="78">
        <v>0.33333333333333331</v>
      </c>
      <c r="L39" s="76" t="s">
        <v>187</v>
      </c>
      <c r="M39" s="76">
        <v>9</v>
      </c>
      <c r="N39" s="76">
        <v>3</v>
      </c>
      <c r="O39" s="78">
        <v>0.33333333333333331</v>
      </c>
    </row>
    <row r="40" spans="2:27" x14ac:dyDescent="0.3">
      <c r="B40" s="76" t="s">
        <v>186</v>
      </c>
      <c r="C40" s="76">
        <v>36</v>
      </c>
      <c r="D40" s="76">
        <v>119</v>
      </c>
      <c r="E40" s="79">
        <v>0.13402777777777777</v>
      </c>
      <c r="L40" s="76" t="s">
        <v>187</v>
      </c>
      <c r="M40" s="76">
        <v>9</v>
      </c>
      <c r="N40" s="76">
        <v>38</v>
      </c>
      <c r="O40" s="78">
        <v>0.23541666666666669</v>
      </c>
    </row>
    <row r="41" spans="2:27" x14ac:dyDescent="0.3">
      <c r="B41" s="76" t="s">
        <v>188</v>
      </c>
      <c r="C41" s="76">
        <v>56</v>
      </c>
      <c r="D41" s="76">
        <v>43</v>
      </c>
      <c r="E41" s="78">
        <v>0.21597222222222223</v>
      </c>
      <c r="I41" s="47">
        <f>LARGE(D41:D43,1)+LARGE(D41:D43,2)</f>
        <v>77</v>
      </c>
      <c r="L41" s="76" t="s">
        <v>189</v>
      </c>
      <c r="M41" s="76">
        <v>39</v>
      </c>
      <c r="N41" s="76">
        <v>33</v>
      </c>
      <c r="O41" s="78">
        <v>0.125</v>
      </c>
      <c r="Q41" s="47">
        <f t="shared" ref="Q41" si="19">LARGE(N41:N43,1)+LARGE(N41:N43,2)</f>
        <v>71</v>
      </c>
    </row>
    <row r="42" spans="2:27" x14ac:dyDescent="0.3">
      <c r="B42" s="76" t="s">
        <v>188</v>
      </c>
      <c r="C42" s="76">
        <v>56</v>
      </c>
      <c r="D42" s="76">
        <v>34</v>
      </c>
      <c r="E42" s="78">
        <v>0.33333333333333331</v>
      </c>
      <c r="L42" s="76" t="s">
        <v>189</v>
      </c>
      <c r="M42" s="76">
        <v>39</v>
      </c>
      <c r="N42" s="76">
        <v>8</v>
      </c>
      <c r="O42" s="78">
        <v>6.1111111111111116E-2</v>
      </c>
    </row>
    <row r="43" spans="2:27" x14ac:dyDescent="0.3">
      <c r="B43" s="76" t="s">
        <v>188</v>
      </c>
      <c r="C43" s="76">
        <v>56</v>
      </c>
      <c r="D43" s="76">
        <v>3</v>
      </c>
      <c r="E43" s="79">
        <v>0.23333333333333331</v>
      </c>
      <c r="L43" s="76" t="s">
        <v>189</v>
      </c>
      <c r="M43" s="76">
        <v>39</v>
      </c>
      <c r="N43" s="76">
        <v>38</v>
      </c>
      <c r="O43" s="78">
        <v>0.13680555555555554</v>
      </c>
    </row>
    <row r="44" spans="2:27" x14ac:dyDescent="0.3">
      <c r="B44" s="76" t="s">
        <v>190</v>
      </c>
      <c r="C44" s="76">
        <v>72</v>
      </c>
      <c r="D44" s="76">
        <v>3</v>
      </c>
      <c r="E44" s="78">
        <v>9.6527777777777768E-2</v>
      </c>
      <c r="I44" s="47">
        <f>LARGE(D44:D46,1)+LARGE(D44:D46,2)</f>
        <v>91</v>
      </c>
      <c r="L44" s="76" t="s">
        <v>191</v>
      </c>
      <c r="M44" s="76">
        <v>101</v>
      </c>
      <c r="N44" s="76">
        <v>45</v>
      </c>
      <c r="O44" s="78">
        <v>7.9166666666666663E-2</v>
      </c>
      <c r="Q44" s="47">
        <f t="shared" ref="Q44" si="20">LARGE(N44:N46,1)+LARGE(N44:N46,2)</f>
        <v>98</v>
      </c>
    </row>
    <row r="45" spans="2:27" x14ac:dyDescent="0.3">
      <c r="B45" s="76" t="s">
        <v>190</v>
      </c>
      <c r="C45" s="76">
        <v>72</v>
      </c>
      <c r="D45" s="76">
        <v>13</v>
      </c>
      <c r="E45" s="78">
        <v>0.33333333333333331</v>
      </c>
      <c r="L45" s="76" t="s">
        <v>191</v>
      </c>
      <c r="M45" s="76">
        <v>101</v>
      </c>
      <c r="N45" s="76">
        <v>37</v>
      </c>
      <c r="O45" s="78">
        <v>9.8611111111111108E-2</v>
      </c>
    </row>
    <row r="46" spans="2:27" x14ac:dyDescent="0.3">
      <c r="B46" s="76" t="s">
        <v>190</v>
      </c>
      <c r="C46" s="76">
        <v>72</v>
      </c>
      <c r="D46" s="76">
        <v>78</v>
      </c>
      <c r="E46" s="79">
        <v>0.33333333333333331</v>
      </c>
      <c r="L46" s="76" t="s">
        <v>191</v>
      </c>
      <c r="M46" s="76">
        <v>101</v>
      </c>
      <c r="N46" s="76">
        <v>53</v>
      </c>
      <c r="O46" s="78">
        <v>0.10833333333333334</v>
      </c>
    </row>
    <row r="47" spans="2:27" x14ac:dyDescent="0.3">
      <c r="B47" s="77" t="s">
        <v>192</v>
      </c>
      <c r="C47" s="76">
        <v>121</v>
      </c>
      <c r="D47" s="76">
        <v>23</v>
      </c>
      <c r="E47" s="78">
        <v>0.17013888888888887</v>
      </c>
      <c r="I47" s="47">
        <f>LARGE(D47:D49,1)+LARGE(D47:D49,2)</f>
        <v>42</v>
      </c>
      <c r="L47" s="76" t="s">
        <v>193</v>
      </c>
      <c r="M47" s="76">
        <v>126</v>
      </c>
      <c r="N47" s="76">
        <v>0</v>
      </c>
      <c r="O47" s="76"/>
      <c r="Q47" s="47">
        <f t="shared" ref="Q47" si="21">LARGE(N47:N49,1)+LARGE(N47:N49,2)</f>
        <v>3</v>
      </c>
    </row>
    <row r="48" spans="2:27" x14ac:dyDescent="0.3">
      <c r="B48" s="76" t="s">
        <v>192</v>
      </c>
      <c r="C48" s="76">
        <v>121</v>
      </c>
      <c r="D48" s="76">
        <v>19</v>
      </c>
      <c r="E48" s="78">
        <v>0.30624999999999997</v>
      </c>
      <c r="L48" s="76" t="s">
        <v>193</v>
      </c>
      <c r="M48" s="76">
        <v>126</v>
      </c>
      <c r="N48" s="76">
        <v>3</v>
      </c>
      <c r="O48" s="78">
        <v>0.20277777777777781</v>
      </c>
    </row>
    <row r="49" spans="2:17" x14ac:dyDescent="0.3">
      <c r="B49" s="76" t="s">
        <v>192</v>
      </c>
      <c r="C49" s="76">
        <v>121</v>
      </c>
      <c r="D49" s="76">
        <v>3</v>
      </c>
      <c r="E49" s="79">
        <v>0.12291666666666667</v>
      </c>
      <c r="L49" s="76" t="s">
        <v>193</v>
      </c>
      <c r="M49" s="76">
        <v>126</v>
      </c>
      <c r="N49" s="76">
        <v>0</v>
      </c>
      <c r="O49" s="76"/>
    </row>
    <row r="50" spans="2:17" x14ac:dyDescent="0.3">
      <c r="B50" s="76" t="s">
        <v>194</v>
      </c>
      <c r="C50" s="76">
        <v>73</v>
      </c>
      <c r="D50" s="76">
        <v>53</v>
      </c>
      <c r="E50" s="78">
        <v>0.28958333333333336</v>
      </c>
      <c r="I50" s="47">
        <f>LARGE(D50:D52,1)+LARGE(D50:D52,2)</f>
        <v>90</v>
      </c>
      <c r="L50" s="76" t="s">
        <v>195</v>
      </c>
      <c r="M50" s="76">
        <v>13</v>
      </c>
      <c r="N50" s="76">
        <v>3</v>
      </c>
      <c r="O50" s="78">
        <v>0.18194444444444444</v>
      </c>
      <c r="Q50" s="47">
        <f t="shared" ref="Q50" si="22">LARGE(N50:N52,1)+LARGE(N50:N52,2)</f>
        <v>26</v>
      </c>
    </row>
    <row r="51" spans="2:17" x14ac:dyDescent="0.3">
      <c r="B51" s="76" t="s">
        <v>194</v>
      </c>
      <c r="C51" s="76">
        <v>73</v>
      </c>
      <c r="D51" s="76">
        <v>37</v>
      </c>
      <c r="E51" s="78">
        <v>0.32708333333333334</v>
      </c>
      <c r="L51" s="76" t="s">
        <v>195</v>
      </c>
      <c r="M51" s="76">
        <v>13</v>
      </c>
      <c r="N51" s="76">
        <v>23</v>
      </c>
      <c r="O51" s="78">
        <v>0.1451388888888889</v>
      </c>
    </row>
    <row r="52" spans="2:17" x14ac:dyDescent="0.3">
      <c r="B52" s="76" t="s">
        <v>194</v>
      </c>
      <c r="C52" s="76">
        <v>73</v>
      </c>
      <c r="D52" s="76">
        <v>24</v>
      </c>
      <c r="E52" s="79">
        <v>0.12013888888888889</v>
      </c>
      <c r="L52" s="76" t="s">
        <v>195</v>
      </c>
      <c r="M52" s="76">
        <v>13</v>
      </c>
      <c r="N52" s="76">
        <v>3</v>
      </c>
      <c r="O52" s="78">
        <v>0.15277777777777776</v>
      </c>
    </row>
    <row r="53" spans="2:17" x14ac:dyDescent="0.3">
      <c r="B53" s="76" t="s">
        <v>196</v>
      </c>
      <c r="C53" s="76">
        <v>119</v>
      </c>
      <c r="D53" s="76">
        <v>14</v>
      </c>
      <c r="E53" s="78">
        <v>0.14166666666666666</v>
      </c>
      <c r="I53" s="47">
        <f>LARGE(D53:D55,1)+LARGE(D53:D55,2)</f>
        <v>187</v>
      </c>
      <c r="L53" s="76" t="s">
        <v>197</v>
      </c>
      <c r="M53" s="76">
        <v>14</v>
      </c>
      <c r="N53" s="76">
        <v>3</v>
      </c>
      <c r="O53" s="78">
        <v>8.0555555555555561E-2</v>
      </c>
      <c r="Q53" s="47">
        <f t="shared" ref="Q53" si="23">LARGE(N53:N55,1)+LARGE(N53:N55,2)</f>
        <v>6</v>
      </c>
    </row>
    <row r="54" spans="2:17" x14ac:dyDescent="0.3">
      <c r="B54" s="76" t="s">
        <v>196</v>
      </c>
      <c r="C54" s="76">
        <v>119</v>
      </c>
      <c r="D54" s="76">
        <v>60</v>
      </c>
      <c r="E54" s="78">
        <v>0.29375000000000001</v>
      </c>
      <c r="L54" s="76" t="s">
        <v>197</v>
      </c>
      <c r="M54" s="76">
        <v>14</v>
      </c>
      <c r="N54" s="76">
        <v>3</v>
      </c>
      <c r="O54" s="78">
        <v>0.10069444444444443</v>
      </c>
    </row>
    <row r="55" spans="2:17" x14ac:dyDescent="0.3">
      <c r="B55" s="76" t="s">
        <v>196</v>
      </c>
      <c r="C55" s="76">
        <v>119</v>
      </c>
      <c r="D55" s="76">
        <v>127</v>
      </c>
      <c r="E55" s="79">
        <v>0.11527777777777777</v>
      </c>
      <c r="L55" s="76" t="s">
        <v>197</v>
      </c>
      <c r="M55" s="76">
        <v>14</v>
      </c>
      <c r="N55" s="76">
        <v>3</v>
      </c>
      <c r="O55" s="78">
        <v>0.16041666666666668</v>
      </c>
    </row>
    <row r="56" spans="2:17" x14ac:dyDescent="0.3">
      <c r="B56" s="77" t="s">
        <v>77</v>
      </c>
      <c r="C56" s="76">
        <v>11</v>
      </c>
      <c r="D56" s="76">
        <v>66</v>
      </c>
      <c r="E56" s="78">
        <v>7.2222222222222229E-2</v>
      </c>
      <c r="I56" s="47">
        <f>LARGE(D56:D58,1)+LARGE(D56:D58,2)</f>
        <v>218</v>
      </c>
      <c r="L56" s="76" t="s">
        <v>198</v>
      </c>
      <c r="M56" s="76">
        <v>108</v>
      </c>
      <c r="N56" s="80">
        <v>63</v>
      </c>
      <c r="O56" s="82">
        <v>0.28472222222222221</v>
      </c>
      <c r="Q56" s="47">
        <f t="shared" ref="Q56" si="24">LARGE(N56:N58,1)+LARGE(N56:N58,2)</f>
        <v>114</v>
      </c>
    </row>
    <row r="57" spans="2:17" x14ac:dyDescent="0.3">
      <c r="B57" s="76" t="s">
        <v>77</v>
      </c>
      <c r="C57" s="76">
        <v>11</v>
      </c>
      <c r="D57" s="76">
        <v>76</v>
      </c>
      <c r="E57" s="78">
        <v>0.3298611111111111</v>
      </c>
      <c r="L57" s="76" t="s">
        <v>198</v>
      </c>
      <c r="M57" s="76">
        <v>108</v>
      </c>
      <c r="N57" s="76">
        <v>43</v>
      </c>
      <c r="O57" s="78">
        <v>0.32847222222222222</v>
      </c>
    </row>
    <row r="58" spans="2:17" x14ac:dyDescent="0.3">
      <c r="B58" s="76" t="s">
        <v>77</v>
      </c>
      <c r="C58" s="76">
        <v>11</v>
      </c>
      <c r="D58" s="76">
        <v>142</v>
      </c>
      <c r="E58" s="79">
        <v>0.33333333333333331</v>
      </c>
      <c r="L58" s="76" t="s">
        <v>198</v>
      </c>
      <c r="M58" s="76">
        <v>108</v>
      </c>
      <c r="N58" s="76">
        <v>51</v>
      </c>
      <c r="O58" s="78">
        <v>0.33333333333333331</v>
      </c>
    </row>
    <row r="59" spans="2:17" x14ac:dyDescent="0.3">
      <c r="B59" s="76" t="s">
        <v>199</v>
      </c>
      <c r="C59" s="77">
        <v>54</v>
      </c>
      <c r="D59" s="76">
        <v>78</v>
      </c>
      <c r="E59" s="78">
        <v>0.35694444444444445</v>
      </c>
      <c r="I59" s="47">
        <f>LARGE(D59:D61,1)+LARGE(D59:D61,2)</f>
        <v>102</v>
      </c>
      <c r="L59" s="76" t="s">
        <v>200</v>
      </c>
      <c r="M59" s="76">
        <v>81</v>
      </c>
      <c r="N59" s="76">
        <v>63</v>
      </c>
      <c r="O59" s="78">
        <v>0.32083333333333336</v>
      </c>
      <c r="Q59" s="47">
        <f t="shared" ref="Q59" si="25">LARGE(N59:N61,1)+LARGE(N59:N61,2)</f>
        <v>106</v>
      </c>
    </row>
    <row r="60" spans="2:17" x14ac:dyDescent="0.3">
      <c r="B60" s="76" t="s">
        <v>199</v>
      </c>
      <c r="C60" s="76">
        <v>54</v>
      </c>
      <c r="D60" s="76">
        <v>24</v>
      </c>
      <c r="E60" s="78">
        <v>0.28055555555555556</v>
      </c>
      <c r="L60" s="76" t="s">
        <v>200</v>
      </c>
      <c r="M60" s="76">
        <v>81</v>
      </c>
      <c r="N60" s="76">
        <v>38</v>
      </c>
      <c r="O60" s="78">
        <v>0.30972222222222223</v>
      </c>
    </row>
    <row r="61" spans="2:17" x14ac:dyDescent="0.3">
      <c r="B61" s="76" t="s">
        <v>199</v>
      </c>
      <c r="C61" s="76">
        <v>54</v>
      </c>
      <c r="D61" s="76">
        <v>18</v>
      </c>
      <c r="E61" s="79">
        <v>0.21944444444444444</v>
      </c>
      <c r="L61" s="76" t="s">
        <v>200</v>
      </c>
      <c r="M61" s="76">
        <v>81</v>
      </c>
      <c r="N61" s="76">
        <v>43</v>
      </c>
      <c r="O61" s="78">
        <v>0.30972222222222223</v>
      </c>
    </row>
    <row r="62" spans="2:17" x14ac:dyDescent="0.3">
      <c r="B62" s="76" t="s">
        <v>201</v>
      </c>
      <c r="C62" s="76">
        <v>98</v>
      </c>
      <c r="D62" s="76">
        <v>43</v>
      </c>
      <c r="E62" s="78">
        <v>0.32291666666666669</v>
      </c>
      <c r="I62" s="47">
        <f>LARGE(D62:D64,1)+LARGE(D62:D64,2)</f>
        <v>67</v>
      </c>
      <c r="L62" s="76" t="s">
        <v>202</v>
      </c>
      <c r="M62" s="76">
        <v>68</v>
      </c>
      <c r="N62" s="76">
        <v>18</v>
      </c>
      <c r="O62" s="78">
        <v>0.17708333333333334</v>
      </c>
      <c r="Q62" s="47">
        <f t="shared" ref="Q62" si="26">LARGE(N62:N64,1)+LARGE(N62:N64,2)</f>
        <v>95</v>
      </c>
    </row>
    <row r="63" spans="2:17" x14ac:dyDescent="0.3">
      <c r="B63" s="76" t="s">
        <v>201</v>
      </c>
      <c r="C63" s="76">
        <v>98</v>
      </c>
      <c r="D63" s="76">
        <v>18</v>
      </c>
      <c r="E63" s="78">
        <v>0.32291666666666669</v>
      </c>
      <c r="L63" s="76" t="s">
        <v>202</v>
      </c>
      <c r="M63" s="76">
        <v>68</v>
      </c>
      <c r="N63" s="76">
        <v>62</v>
      </c>
      <c r="O63" s="78">
        <v>0.2298611111111111</v>
      </c>
    </row>
    <row r="64" spans="2:17" x14ac:dyDescent="0.3">
      <c r="B64" s="76" t="s">
        <v>201</v>
      </c>
      <c r="C64" s="76">
        <v>98</v>
      </c>
      <c r="D64" s="76">
        <v>24</v>
      </c>
      <c r="E64" s="79">
        <v>0.33333333333333331</v>
      </c>
      <c r="L64" s="76" t="s">
        <v>202</v>
      </c>
      <c r="M64" s="76">
        <v>68</v>
      </c>
      <c r="N64" s="76">
        <v>33</v>
      </c>
      <c r="O64" s="78">
        <v>0.33333333333333331</v>
      </c>
    </row>
    <row r="65" spans="2:17" x14ac:dyDescent="0.3">
      <c r="B65" s="76" t="s">
        <v>203</v>
      </c>
      <c r="C65" s="76">
        <v>34</v>
      </c>
      <c r="D65" s="76">
        <v>115</v>
      </c>
      <c r="E65" s="78">
        <v>0.33333333333333331</v>
      </c>
      <c r="I65" s="47">
        <f>LARGE(D65:D67,1)+LARGE(D65:D67,2)</f>
        <v>190</v>
      </c>
      <c r="L65" s="76" t="s">
        <v>204</v>
      </c>
      <c r="M65" s="76">
        <v>12</v>
      </c>
      <c r="N65" s="80">
        <v>28</v>
      </c>
      <c r="O65" s="82">
        <v>0.14861111111111111</v>
      </c>
      <c r="Q65" s="47">
        <f t="shared" ref="Q65" si="27">LARGE(N65:N67,1)+LARGE(N65:N67,2)</f>
        <v>71</v>
      </c>
    </row>
    <row r="66" spans="2:17" x14ac:dyDescent="0.3">
      <c r="B66" s="76" t="s">
        <v>203</v>
      </c>
      <c r="C66" s="76">
        <v>34</v>
      </c>
      <c r="D66" s="76">
        <v>60</v>
      </c>
      <c r="E66" s="78">
        <v>0.33333333333333331</v>
      </c>
      <c r="L66" s="76" t="s">
        <v>204</v>
      </c>
      <c r="M66" s="76"/>
      <c r="N66" s="76">
        <v>3</v>
      </c>
      <c r="O66" s="78">
        <v>0.32708333333333334</v>
      </c>
    </row>
    <row r="67" spans="2:17" x14ac:dyDescent="0.3">
      <c r="B67" s="76" t="s">
        <v>203</v>
      </c>
      <c r="C67" s="76">
        <v>34</v>
      </c>
      <c r="D67" s="76">
        <v>75</v>
      </c>
      <c r="E67" s="79">
        <v>0.33333333333333331</v>
      </c>
      <c r="L67" s="76" t="s">
        <v>204</v>
      </c>
      <c r="M67" s="76">
        <v>12</v>
      </c>
      <c r="N67" s="76">
        <v>43</v>
      </c>
      <c r="O67" s="78">
        <v>0.31736111111111115</v>
      </c>
    </row>
    <row r="68" spans="2:17" x14ac:dyDescent="0.3">
      <c r="B68" s="76" t="s">
        <v>205</v>
      </c>
      <c r="C68" s="76">
        <v>88</v>
      </c>
      <c r="D68" s="76">
        <v>105</v>
      </c>
      <c r="E68" s="78">
        <v>0.25972222222222224</v>
      </c>
      <c r="I68" s="47">
        <f>LARGE(D68:D70,1)+LARGE(D68:D70,2)</f>
        <v>143</v>
      </c>
      <c r="L68" s="76" t="s">
        <v>206</v>
      </c>
      <c r="M68" s="76">
        <v>6</v>
      </c>
      <c r="N68" s="76">
        <v>118</v>
      </c>
      <c r="O68" s="78">
        <v>0.27499999999999997</v>
      </c>
      <c r="Q68" s="47">
        <f t="shared" ref="Q68" si="28">LARGE(N68:N70,1)+LARGE(N68:N70,2)</f>
        <v>151</v>
      </c>
    </row>
    <row r="69" spans="2:17" x14ac:dyDescent="0.3">
      <c r="B69" s="76" t="s">
        <v>205</v>
      </c>
      <c r="C69" s="76">
        <v>88</v>
      </c>
      <c r="D69" s="76">
        <v>33</v>
      </c>
      <c r="E69" s="78">
        <v>0.19375000000000001</v>
      </c>
      <c r="L69" s="76" t="s">
        <v>206</v>
      </c>
      <c r="M69" s="76">
        <v>6</v>
      </c>
      <c r="N69" s="76">
        <v>33</v>
      </c>
      <c r="O69" s="78">
        <v>0.28611111111111115</v>
      </c>
    </row>
    <row r="70" spans="2:17" x14ac:dyDescent="0.3">
      <c r="B70" s="76" t="s">
        <v>205</v>
      </c>
      <c r="C70" s="76">
        <v>88</v>
      </c>
      <c r="D70" s="76">
        <v>38</v>
      </c>
      <c r="E70" s="79">
        <v>0.27291666666666664</v>
      </c>
      <c r="L70" s="76" t="s">
        <v>206</v>
      </c>
      <c r="M70" s="76">
        <v>6</v>
      </c>
      <c r="N70" s="76">
        <v>0</v>
      </c>
      <c r="O70" s="76"/>
    </row>
    <row r="71" spans="2:17" x14ac:dyDescent="0.3">
      <c r="B71" s="76" t="s">
        <v>207</v>
      </c>
      <c r="C71" s="76">
        <v>111</v>
      </c>
      <c r="D71" s="76">
        <v>86</v>
      </c>
      <c r="E71" s="78">
        <v>0.1423611111111111</v>
      </c>
      <c r="I71" s="47">
        <f>LARGE(D71:D73,1)+LARGE(D71:D73,2)</f>
        <v>114</v>
      </c>
      <c r="L71" s="76" t="s">
        <v>208</v>
      </c>
      <c r="M71" s="76">
        <v>82</v>
      </c>
      <c r="N71" s="76">
        <v>14</v>
      </c>
      <c r="O71" s="78">
        <v>0.14027777777777778</v>
      </c>
      <c r="Q71" s="47">
        <f t="shared" ref="Q71" si="29">LARGE(N71:N73,1)+LARGE(N71:N73,2)</f>
        <v>46</v>
      </c>
    </row>
    <row r="72" spans="2:17" x14ac:dyDescent="0.3">
      <c r="B72" s="76" t="s">
        <v>207</v>
      </c>
      <c r="C72" s="76">
        <v>111</v>
      </c>
      <c r="D72" s="76">
        <v>28</v>
      </c>
      <c r="E72" s="78">
        <v>0.31458333333333333</v>
      </c>
      <c r="L72" s="76" t="s">
        <v>208</v>
      </c>
      <c r="M72" s="76">
        <v>82</v>
      </c>
      <c r="N72" s="76">
        <v>25</v>
      </c>
      <c r="O72" s="78">
        <v>7.4999999999999997E-2</v>
      </c>
    </row>
    <row r="73" spans="2:17" x14ac:dyDescent="0.3">
      <c r="B73" s="76" t="s">
        <v>207</v>
      </c>
      <c r="C73" s="76">
        <v>111</v>
      </c>
      <c r="D73" s="76">
        <v>24</v>
      </c>
      <c r="E73" s="79">
        <v>0.20138888888888887</v>
      </c>
      <c r="L73" s="76" t="s">
        <v>208</v>
      </c>
      <c r="M73" s="76">
        <v>82</v>
      </c>
      <c r="N73" s="76">
        <v>21</v>
      </c>
      <c r="O73" s="78">
        <v>6.25E-2</v>
      </c>
    </row>
    <row r="74" spans="2:17" x14ac:dyDescent="0.3">
      <c r="B74" s="76" t="s">
        <v>209</v>
      </c>
      <c r="C74" s="76">
        <v>31</v>
      </c>
      <c r="D74" s="76">
        <v>46</v>
      </c>
      <c r="E74" s="78">
        <v>0.27777777777777779</v>
      </c>
      <c r="I74" s="47">
        <f>LARGE(D74:D76,1)+LARGE(D74:D76,2)</f>
        <v>115</v>
      </c>
    </row>
    <row r="75" spans="2:17" ht="15" thickBot="1" x14ac:dyDescent="0.35">
      <c r="B75" s="76" t="s">
        <v>209</v>
      </c>
      <c r="C75" s="76">
        <v>31</v>
      </c>
      <c r="D75" s="76">
        <v>42</v>
      </c>
      <c r="E75" s="78">
        <v>0.19999999999999998</v>
      </c>
      <c r="O75" s="87" t="s">
        <v>230</v>
      </c>
      <c r="P75" s="87" t="s">
        <v>229</v>
      </c>
      <c r="Q75" s="87" t="s">
        <v>130</v>
      </c>
    </row>
    <row r="76" spans="2:17" ht="18" x14ac:dyDescent="0.35">
      <c r="B76" s="76" t="s">
        <v>209</v>
      </c>
      <c r="C76" s="76">
        <v>31</v>
      </c>
      <c r="D76" s="76">
        <v>69</v>
      </c>
      <c r="E76" s="79">
        <v>0.10902777777777778</v>
      </c>
      <c r="O76" s="88">
        <v>1</v>
      </c>
      <c r="P76" s="90">
        <f>LARGE(Q2:Q73,1)</f>
        <v>467</v>
      </c>
      <c r="Q76" s="83" t="s">
        <v>160</v>
      </c>
    </row>
    <row r="77" spans="2:17" ht="18" x14ac:dyDescent="0.35">
      <c r="B77" s="76" t="s">
        <v>210</v>
      </c>
      <c r="C77" s="76">
        <v>10</v>
      </c>
      <c r="D77" s="76">
        <v>61</v>
      </c>
      <c r="E77" s="78">
        <v>0.27708333333333335</v>
      </c>
      <c r="I77" s="47">
        <f>LARGE(D77:D79,1)+LARGE(D77:D79,2)</f>
        <v>182</v>
      </c>
      <c r="O77" s="88">
        <v>2</v>
      </c>
      <c r="P77" s="91">
        <f>LARGE(Q2:Q73,2)</f>
        <v>259</v>
      </c>
      <c r="Q77" s="84" t="s">
        <v>185</v>
      </c>
    </row>
    <row r="78" spans="2:17" ht="18" x14ac:dyDescent="0.35">
      <c r="B78" s="76" t="s">
        <v>210</v>
      </c>
      <c r="C78" s="76">
        <v>10</v>
      </c>
      <c r="D78" s="76">
        <v>57</v>
      </c>
      <c r="E78" s="78">
        <v>0.29791666666666666</v>
      </c>
      <c r="O78" s="89">
        <v>3</v>
      </c>
      <c r="P78" s="91">
        <f>LARGE(Q2:Q73,3)</f>
        <v>186</v>
      </c>
      <c r="Q78" s="84" t="s">
        <v>165</v>
      </c>
    </row>
    <row r="79" spans="2:17" ht="18" x14ac:dyDescent="0.35">
      <c r="B79" s="76" t="s">
        <v>210</v>
      </c>
      <c r="C79" s="76">
        <v>10</v>
      </c>
      <c r="D79" s="76">
        <v>121</v>
      </c>
      <c r="E79" s="79">
        <v>0.28055555555555556</v>
      </c>
      <c r="O79" s="88">
        <v>4</v>
      </c>
      <c r="P79" s="91">
        <f>LARGE(Q2:Q73,4)</f>
        <v>151</v>
      </c>
      <c r="Q79" s="84" t="s">
        <v>206</v>
      </c>
    </row>
    <row r="80" spans="2:17" ht="18.600000000000001" thickBot="1" x14ac:dyDescent="0.4">
      <c r="B80" s="77" t="s">
        <v>211</v>
      </c>
      <c r="C80" s="76">
        <v>74</v>
      </c>
      <c r="D80" s="76">
        <v>113</v>
      </c>
      <c r="E80" s="78">
        <v>0.29305555555555557</v>
      </c>
      <c r="I80" s="47">
        <f>LARGE(D80:D82,1)+LARGE(D80:D82,2)</f>
        <v>191</v>
      </c>
      <c r="O80" s="88">
        <v>5</v>
      </c>
      <c r="P80" s="92">
        <f>LARGE(Q2:Q73,5)</f>
        <v>136</v>
      </c>
      <c r="Q80" s="85" t="s">
        <v>180</v>
      </c>
    </row>
    <row r="81" spans="2:9" x14ac:dyDescent="0.3">
      <c r="B81" s="76" t="s">
        <v>211</v>
      </c>
      <c r="C81" s="76">
        <v>74</v>
      </c>
      <c r="D81" s="76">
        <v>78</v>
      </c>
      <c r="E81" s="78">
        <v>0.15625</v>
      </c>
    </row>
    <row r="82" spans="2:9" x14ac:dyDescent="0.3">
      <c r="B82" s="76" t="s">
        <v>211</v>
      </c>
      <c r="C82" s="76">
        <v>74</v>
      </c>
      <c r="D82" s="76">
        <v>59</v>
      </c>
      <c r="E82" s="79">
        <v>0.3263888888888889</v>
      </c>
    </row>
    <row r="83" spans="2:9" x14ac:dyDescent="0.3">
      <c r="B83" s="77" t="s">
        <v>212</v>
      </c>
      <c r="C83" s="76">
        <v>89</v>
      </c>
      <c r="D83" s="76">
        <v>23</v>
      </c>
      <c r="E83" s="78">
        <v>0.33333333333333331</v>
      </c>
      <c r="I83" s="47">
        <f>LARGE(D83:D85,1)+LARGE(D83:D85,2)</f>
        <v>57</v>
      </c>
    </row>
    <row r="84" spans="2:9" x14ac:dyDescent="0.3">
      <c r="B84" s="76" t="s">
        <v>212</v>
      </c>
      <c r="C84" s="76">
        <v>89</v>
      </c>
      <c r="D84" s="76">
        <v>9</v>
      </c>
      <c r="E84" s="78">
        <v>0.13819444444444443</v>
      </c>
    </row>
    <row r="85" spans="2:9" x14ac:dyDescent="0.3">
      <c r="B85" s="76" t="s">
        <v>212</v>
      </c>
      <c r="C85" s="76">
        <v>89</v>
      </c>
      <c r="D85" s="76">
        <v>34</v>
      </c>
      <c r="E85" s="79">
        <v>0.20138888888888887</v>
      </c>
    </row>
    <row r="86" spans="2:9" x14ac:dyDescent="0.3">
      <c r="B86" s="76" t="s">
        <v>213</v>
      </c>
      <c r="C86" s="76">
        <v>28</v>
      </c>
      <c r="D86" s="76">
        <v>76</v>
      </c>
      <c r="E86" s="78">
        <v>0.24652777777777779</v>
      </c>
      <c r="I86" s="47">
        <f t="shared" ref="I86" si="30">LARGE(D86:D88,1)+LARGE(D86:D88,2)</f>
        <v>132</v>
      </c>
    </row>
    <row r="87" spans="2:9" x14ac:dyDescent="0.3">
      <c r="B87" s="76" t="s">
        <v>213</v>
      </c>
      <c r="C87" s="76">
        <v>28</v>
      </c>
      <c r="D87" s="76">
        <v>27</v>
      </c>
      <c r="E87" s="78">
        <v>0.20347222222222219</v>
      </c>
    </row>
    <row r="88" spans="2:9" x14ac:dyDescent="0.3">
      <c r="B88" s="76" t="s">
        <v>213</v>
      </c>
      <c r="C88" s="76">
        <v>28</v>
      </c>
      <c r="D88" s="76">
        <v>56</v>
      </c>
      <c r="E88" s="79">
        <v>0.27986111111111112</v>
      </c>
    </row>
    <row r="89" spans="2:9" x14ac:dyDescent="0.3">
      <c r="B89" s="76" t="s">
        <v>214</v>
      </c>
      <c r="C89" s="77">
        <v>5</v>
      </c>
      <c r="D89" s="76">
        <v>111</v>
      </c>
      <c r="E89" s="78">
        <v>0.33333333333333331</v>
      </c>
      <c r="I89" s="47">
        <f>LARGE(D89:D91,1)+LARGE(D89:D91,2)</f>
        <v>197</v>
      </c>
    </row>
    <row r="90" spans="2:9" x14ac:dyDescent="0.3">
      <c r="B90" s="76" t="s">
        <v>214</v>
      </c>
      <c r="C90" s="76">
        <v>5</v>
      </c>
      <c r="D90" s="76">
        <v>86</v>
      </c>
      <c r="E90" s="78">
        <v>0.33333333333333331</v>
      </c>
    </row>
    <row r="91" spans="2:9" x14ac:dyDescent="0.3">
      <c r="B91" s="76" t="s">
        <v>214</v>
      </c>
      <c r="C91" s="76">
        <v>5</v>
      </c>
      <c r="D91" s="76">
        <v>86</v>
      </c>
      <c r="E91" s="79">
        <v>0.33333333333333331</v>
      </c>
    </row>
    <row r="92" spans="2:9" x14ac:dyDescent="0.3">
      <c r="B92" s="76" t="s">
        <v>215</v>
      </c>
      <c r="C92" s="76">
        <v>120</v>
      </c>
      <c r="D92" s="76">
        <v>113</v>
      </c>
      <c r="E92" s="78">
        <v>0.15</v>
      </c>
      <c r="I92" s="47">
        <f t="shared" ref="I92:I134" si="31">LARGE(D92:D94,1)+LARGE(D92:D94,2)</f>
        <v>185</v>
      </c>
    </row>
    <row r="93" spans="2:9" x14ac:dyDescent="0.3">
      <c r="B93" s="76" t="s">
        <v>215</v>
      </c>
      <c r="C93" s="76">
        <v>120</v>
      </c>
      <c r="D93" s="76">
        <v>39</v>
      </c>
      <c r="E93" s="78">
        <v>0.33333333333333331</v>
      </c>
    </row>
    <row r="94" spans="2:9" x14ac:dyDescent="0.3">
      <c r="B94" s="76" t="s">
        <v>215</v>
      </c>
      <c r="C94" s="76">
        <v>120</v>
      </c>
      <c r="D94" s="76">
        <v>72</v>
      </c>
      <c r="E94" s="79">
        <v>0.30208333333333331</v>
      </c>
    </row>
    <row r="95" spans="2:9" x14ac:dyDescent="0.3">
      <c r="B95" s="76" t="s">
        <v>149</v>
      </c>
      <c r="C95" s="77">
        <v>27</v>
      </c>
      <c r="D95" s="76">
        <v>135</v>
      </c>
      <c r="E95" s="78">
        <v>0.15555555555555556</v>
      </c>
      <c r="I95" s="47">
        <f>LARGE(D95:D97,1)+LARGE(D95:D97,2)</f>
        <v>229</v>
      </c>
    </row>
    <row r="96" spans="2:9" x14ac:dyDescent="0.3">
      <c r="B96" s="76" t="s">
        <v>149</v>
      </c>
      <c r="C96" s="76">
        <v>27</v>
      </c>
      <c r="D96" s="76">
        <v>79</v>
      </c>
      <c r="E96" s="78">
        <v>0.28194444444444444</v>
      </c>
    </row>
    <row r="97" spans="2:9" x14ac:dyDescent="0.3">
      <c r="B97" s="76" t="s">
        <v>149</v>
      </c>
      <c r="C97" s="76">
        <v>27</v>
      </c>
      <c r="D97" s="76">
        <v>94</v>
      </c>
      <c r="E97" s="79">
        <v>0.33333333333333331</v>
      </c>
    </row>
    <row r="98" spans="2:9" x14ac:dyDescent="0.3">
      <c r="B98" s="76" t="s">
        <v>216</v>
      </c>
      <c r="C98" s="76">
        <v>76</v>
      </c>
      <c r="D98" s="76">
        <v>13</v>
      </c>
      <c r="E98" s="78">
        <v>0.15277777777777776</v>
      </c>
      <c r="I98" s="47">
        <f>LARGE(D98:D100,1)+LARGE(D98:D100,2)</f>
        <v>115</v>
      </c>
    </row>
    <row r="99" spans="2:9" x14ac:dyDescent="0.3">
      <c r="B99" s="76" t="s">
        <v>216</v>
      </c>
      <c r="C99" s="76">
        <v>76</v>
      </c>
      <c r="D99" s="76">
        <v>37</v>
      </c>
      <c r="E99" s="78">
        <v>0.2722222222222222</v>
      </c>
    </row>
    <row r="100" spans="2:9" x14ac:dyDescent="0.3">
      <c r="B100" s="76" t="s">
        <v>216</v>
      </c>
      <c r="C100" s="76">
        <v>76</v>
      </c>
      <c r="D100" s="76">
        <v>78</v>
      </c>
      <c r="E100" s="79">
        <v>0.12638888888888888</v>
      </c>
    </row>
    <row r="101" spans="2:9" x14ac:dyDescent="0.3">
      <c r="B101" s="76" t="s">
        <v>217</v>
      </c>
      <c r="C101" s="76">
        <v>86</v>
      </c>
      <c r="D101" s="76">
        <v>13</v>
      </c>
      <c r="E101" s="78">
        <v>0.3263888888888889</v>
      </c>
      <c r="I101" s="47">
        <f t="shared" ref="I101:I140" si="32">LARGE(D101:D103,1)+LARGE(D101:D103,2)</f>
        <v>81</v>
      </c>
    </row>
    <row r="102" spans="2:9" x14ac:dyDescent="0.3">
      <c r="B102" s="76" t="s">
        <v>217</v>
      </c>
      <c r="C102" s="76">
        <v>86</v>
      </c>
      <c r="D102" s="76">
        <v>31</v>
      </c>
      <c r="E102" s="78">
        <v>0.33333333333333331</v>
      </c>
    </row>
    <row r="103" spans="2:9" x14ac:dyDescent="0.3">
      <c r="B103" s="76" t="s">
        <v>217</v>
      </c>
      <c r="C103" s="76">
        <v>86</v>
      </c>
      <c r="D103" s="76">
        <v>50</v>
      </c>
      <c r="E103" s="79">
        <v>0.24166666666666667</v>
      </c>
    </row>
    <row r="104" spans="2:9" x14ac:dyDescent="0.3">
      <c r="B104" s="77" t="s">
        <v>148</v>
      </c>
      <c r="C104" s="76">
        <v>103</v>
      </c>
      <c r="D104" s="76">
        <v>89</v>
      </c>
      <c r="E104" s="78">
        <v>0.33333333333333331</v>
      </c>
      <c r="I104" s="47">
        <f>LARGE(D104:D106,1)+LARGE(D104:D106,2)</f>
        <v>263</v>
      </c>
    </row>
    <row r="105" spans="2:9" x14ac:dyDescent="0.3">
      <c r="B105" s="76" t="s">
        <v>148</v>
      </c>
      <c r="C105" s="76">
        <v>103</v>
      </c>
      <c r="D105" s="76">
        <v>77</v>
      </c>
      <c r="E105" s="78">
        <v>0.33333333333333331</v>
      </c>
    </row>
    <row r="106" spans="2:9" x14ac:dyDescent="0.3">
      <c r="B106" s="76" t="s">
        <v>148</v>
      </c>
      <c r="C106" s="76">
        <v>103</v>
      </c>
      <c r="D106" s="76">
        <v>174</v>
      </c>
      <c r="E106" s="79">
        <v>0.33333333333333331</v>
      </c>
    </row>
    <row r="107" spans="2:9" x14ac:dyDescent="0.3">
      <c r="B107" s="76" t="s">
        <v>146</v>
      </c>
      <c r="C107" s="76">
        <v>64</v>
      </c>
      <c r="D107" s="76">
        <v>157</v>
      </c>
      <c r="E107" s="78">
        <v>0.33333333333333331</v>
      </c>
      <c r="I107" s="47">
        <f t="shared" ref="I107" si="33">LARGE(D107:D109,1)+LARGE(D107:D109,2)</f>
        <v>310</v>
      </c>
    </row>
    <row r="108" spans="2:9" x14ac:dyDescent="0.3">
      <c r="B108" s="76" t="s">
        <v>146</v>
      </c>
      <c r="C108" s="76">
        <v>64</v>
      </c>
      <c r="D108" s="76">
        <v>139</v>
      </c>
      <c r="E108" s="78">
        <v>0.33333333333333331</v>
      </c>
    </row>
    <row r="109" spans="2:9" x14ac:dyDescent="0.3">
      <c r="B109" s="76" t="s">
        <v>146</v>
      </c>
      <c r="C109" s="76">
        <v>64</v>
      </c>
      <c r="D109" s="76">
        <v>153</v>
      </c>
      <c r="E109" s="79">
        <v>0.33333333333333331</v>
      </c>
    </row>
    <row r="110" spans="2:9" x14ac:dyDescent="0.3">
      <c r="B110" s="76" t="s">
        <v>218</v>
      </c>
      <c r="C110" s="76">
        <v>21</v>
      </c>
      <c r="D110" s="76">
        <v>18</v>
      </c>
      <c r="E110" s="78">
        <v>0.27361111111111108</v>
      </c>
      <c r="I110" s="47">
        <f t="shared" si="31"/>
        <v>46</v>
      </c>
    </row>
    <row r="111" spans="2:9" x14ac:dyDescent="0.3">
      <c r="B111" s="76" t="s">
        <v>218</v>
      </c>
      <c r="C111" s="76">
        <v>21</v>
      </c>
      <c r="D111" s="76">
        <v>3</v>
      </c>
      <c r="E111" s="78">
        <v>0.20694444444444446</v>
      </c>
    </row>
    <row r="112" spans="2:9" x14ac:dyDescent="0.3">
      <c r="B112" s="76" t="s">
        <v>218</v>
      </c>
      <c r="C112" s="76">
        <v>21</v>
      </c>
      <c r="D112" s="76">
        <v>28</v>
      </c>
      <c r="E112" s="79">
        <v>0.18124999999999999</v>
      </c>
    </row>
    <row r="113" spans="2:9" x14ac:dyDescent="0.3">
      <c r="B113" s="76" t="s">
        <v>219</v>
      </c>
      <c r="C113" s="76">
        <v>77</v>
      </c>
      <c r="D113" s="76">
        <v>105</v>
      </c>
      <c r="E113" s="78">
        <v>0.33333333333333331</v>
      </c>
      <c r="I113" s="47">
        <f t="shared" si="31"/>
        <v>161</v>
      </c>
    </row>
    <row r="114" spans="2:9" x14ac:dyDescent="0.3">
      <c r="B114" s="76" t="s">
        <v>219</v>
      </c>
      <c r="C114" s="76">
        <v>77</v>
      </c>
      <c r="D114" s="76">
        <v>56</v>
      </c>
      <c r="E114" s="78">
        <v>0.19444444444444445</v>
      </c>
    </row>
    <row r="115" spans="2:9" x14ac:dyDescent="0.3">
      <c r="B115" s="76" t="s">
        <v>219</v>
      </c>
      <c r="C115" s="76">
        <v>77</v>
      </c>
      <c r="D115" s="76">
        <v>24</v>
      </c>
      <c r="E115" s="79">
        <v>0.29791666666666666</v>
      </c>
    </row>
    <row r="116" spans="2:9" x14ac:dyDescent="0.3">
      <c r="B116" s="76" t="s">
        <v>220</v>
      </c>
      <c r="C116" s="76">
        <v>53</v>
      </c>
      <c r="D116" s="76">
        <v>31</v>
      </c>
      <c r="E116" s="78">
        <v>0.20138888888888887</v>
      </c>
      <c r="I116" s="47">
        <f t="shared" ref="I116:I137" si="34">LARGE(D116:D118,1)+LARGE(D116:D118,2)</f>
        <v>116</v>
      </c>
    </row>
    <row r="117" spans="2:9" x14ac:dyDescent="0.3">
      <c r="B117" s="76" t="s">
        <v>220</v>
      </c>
      <c r="C117" s="76">
        <v>53</v>
      </c>
      <c r="D117" s="76">
        <v>50</v>
      </c>
      <c r="E117" s="78">
        <v>0.26458333333333334</v>
      </c>
    </row>
    <row r="118" spans="2:9" x14ac:dyDescent="0.3">
      <c r="B118" s="76" t="s">
        <v>220</v>
      </c>
      <c r="C118" s="76">
        <v>53</v>
      </c>
      <c r="D118" s="76">
        <v>66</v>
      </c>
      <c r="E118" s="79">
        <v>0.15625</v>
      </c>
    </row>
    <row r="119" spans="2:9" x14ac:dyDescent="0.3">
      <c r="B119" s="76" t="s">
        <v>221</v>
      </c>
      <c r="C119" s="76">
        <v>42</v>
      </c>
      <c r="D119" s="76">
        <v>44</v>
      </c>
      <c r="E119" s="78">
        <v>0.33333333333333331</v>
      </c>
      <c r="I119" s="47">
        <f t="shared" si="32"/>
        <v>105</v>
      </c>
    </row>
    <row r="120" spans="2:9" x14ac:dyDescent="0.3">
      <c r="B120" s="76" t="s">
        <v>221</v>
      </c>
      <c r="C120" s="76">
        <v>42</v>
      </c>
      <c r="D120" s="76">
        <v>43</v>
      </c>
      <c r="E120" s="78">
        <v>0.33333333333333331</v>
      </c>
    </row>
    <row r="121" spans="2:9" x14ac:dyDescent="0.3">
      <c r="B121" s="76" t="s">
        <v>221</v>
      </c>
      <c r="C121" s="76">
        <v>42</v>
      </c>
      <c r="D121" s="76">
        <v>61</v>
      </c>
      <c r="E121" s="79">
        <v>0.29583333333333334</v>
      </c>
    </row>
    <row r="122" spans="2:9" x14ac:dyDescent="0.3">
      <c r="B122" s="76" t="s">
        <v>222</v>
      </c>
      <c r="C122" s="77">
        <v>35</v>
      </c>
      <c r="D122" s="76">
        <v>74</v>
      </c>
      <c r="E122" s="78">
        <v>0.1451388888888889</v>
      </c>
      <c r="I122" s="47">
        <f t="shared" si="32"/>
        <v>128</v>
      </c>
    </row>
    <row r="123" spans="2:9" x14ac:dyDescent="0.3">
      <c r="B123" s="76" t="s">
        <v>222</v>
      </c>
      <c r="C123" s="76">
        <v>35</v>
      </c>
      <c r="D123" s="76">
        <v>38</v>
      </c>
      <c r="E123" s="78">
        <v>0.22430555555555556</v>
      </c>
    </row>
    <row r="124" spans="2:9" x14ac:dyDescent="0.3">
      <c r="B124" s="76" t="s">
        <v>222</v>
      </c>
      <c r="C124" s="76">
        <v>35</v>
      </c>
      <c r="D124" s="76">
        <v>54</v>
      </c>
      <c r="E124" s="79">
        <v>0.23680555555555557</v>
      </c>
    </row>
    <row r="125" spans="2:9" x14ac:dyDescent="0.3">
      <c r="B125" s="76" t="s">
        <v>223</v>
      </c>
      <c r="C125" s="76">
        <v>55</v>
      </c>
      <c r="D125" s="76">
        <v>24</v>
      </c>
      <c r="E125" s="78">
        <v>0.1451388888888889</v>
      </c>
      <c r="I125" s="47">
        <f t="shared" ref="I125" si="35">LARGE(D125:D127,1)+LARGE(D125:D127,2)</f>
        <v>116</v>
      </c>
    </row>
    <row r="126" spans="2:9" x14ac:dyDescent="0.3">
      <c r="B126" s="76" t="s">
        <v>223</v>
      </c>
      <c r="C126" s="76">
        <v>55</v>
      </c>
      <c r="D126" s="76">
        <v>45</v>
      </c>
      <c r="E126" s="78">
        <v>0.29583333333333334</v>
      </c>
    </row>
    <row r="127" spans="2:9" x14ac:dyDescent="0.3">
      <c r="B127" s="76" t="s">
        <v>223</v>
      </c>
      <c r="C127" s="76">
        <v>55</v>
      </c>
      <c r="D127" s="76">
        <v>71</v>
      </c>
      <c r="E127" s="79">
        <v>0.11458333333333333</v>
      </c>
    </row>
    <row r="128" spans="2:9" x14ac:dyDescent="0.3">
      <c r="B128" s="77" t="s">
        <v>224</v>
      </c>
      <c r="C128" s="76">
        <v>22</v>
      </c>
      <c r="D128" s="76">
        <v>111</v>
      </c>
      <c r="E128" s="78">
        <v>8.0555555555555561E-2</v>
      </c>
      <c r="I128" s="47">
        <f t="shared" ref="I128" si="36">LARGE(D128:D130,1)+LARGE(D128:D130,2)</f>
        <v>162</v>
      </c>
    </row>
    <row r="129" spans="2:9" x14ac:dyDescent="0.3">
      <c r="B129" s="76" t="s">
        <v>224</v>
      </c>
      <c r="C129" s="76">
        <v>22</v>
      </c>
      <c r="D129" s="76">
        <v>51</v>
      </c>
      <c r="E129" s="78">
        <v>0.2673611111111111</v>
      </c>
    </row>
    <row r="130" spans="2:9" x14ac:dyDescent="0.3">
      <c r="B130" s="76" t="s">
        <v>224</v>
      </c>
      <c r="C130" s="76">
        <v>22</v>
      </c>
      <c r="D130" s="76">
        <v>3</v>
      </c>
      <c r="E130" s="79">
        <v>1.4583333333333332E-2</v>
      </c>
    </row>
    <row r="131" spans="2:9" x14ac:dyDescent="0.3">
      <c r="B131" s="77" t="s">
        <v>225</v>
      </c>
      <c r="C131" s="76">
        <v>78</v>
      </c>
      <c r="D131" s="76">
        <v>0</v>
      </c>
      <c r="E131" s="76"/>
      <c r="I131" s="47">
        <f t="shared" si="31"/>
        <v>3</v>
      </c>
    </row>
    <row r="132" spans="2:9" x14ac:dyDescent="0.3">
      <c r="B132" s="76" t="s">
        <v>225</v>
      </c>
      <c r="C132" s="76">
        <v>78</v>
      </c>
      <c r="D132" s="76">
        <v>3</v>
      </c>
      <c r="E132" s="78">
        <v>0.33333333333333331</v>
      </c>
    </row>
    <row r="133" spans="2:9" x14ac:dyDescent="0.3">
      <c r="B133" s="76" t="s">
        <v>225</v>
      </c>
      <c r="C133" s="76">
        <v>78</v>
      </c>
      <c r="D133" s="76">
        <v>0</v>
      </c>
      <c r="E133" s="76"/>
    </row>
    <row r="134" spans="2:9" x14ac:dyDescent="0.3">
      <c r="B134" s="76" t="s">
        <v>226</v>
      </c>
      <c r="C134" s="76">
        <v>97</v>
      </c>
      <c r="D134" s="76">
        <v>17</v>
      </c>
      <c r="E134" s="78">
        <v>0.25763888888888892</v>
      </c>
      <c r="I134" s="47">
        <f t="shared" si="31"/>
        <v>70</v>
      </c>
    </row>
    <row r="135" spans="2:9" x14ac:dyDescent="0.3">
      <c r="B135" s="76" t="s">
        <v>226</v>
      </c>
      <c r="C135" s="76">
        <v>97</v>
      </c>
      <c r="D135" s="76">
        <v>3</v>
      </c>
      <c r="E135" s="78">
        <v>0.27013888888888887</v>
      </c>
    </row>
    <row r="136" spans="2:9" x14ac:dyDescent="0.3">
      <c r="B136" s="76" t="s">
        <v>226</v>
      </c>
      <c r="C136" s="76">
        <v>97</v>
      </c>
      <c r="D136" s="76">
        <v>53</v>
      </c>
      <c r="E136" s="79">
        <v>0.33333333333333331</v>
      </c>
    </row>
    <row r="137" spans="2:9" x14ac:dyDescent="0.3">
      <c r="B137" s="76" t="s">
        <v>227</v>
      </c>
      <c r="C137" s="77">
        <v>40</v>
      </c>
      <c r="D137" s="76">
        <v>3</v>
      </c>
      <c r="E137" s="78">
        <v>0.20416666666666669</v>
      </c>
      <c r="I137" s="47">
        <f t="shared" si="34"/>
        <v>10</v>
      </c>
    </row>
    <row r="138" spans="2:9" x14ac:dyDescent="0.3">
      <c r="B138" s="76" t="s">
        <v>227</v>
      </c>
      <c r="C138" s="76">
        <v>40</v>
      </c>
      <c r="D138" s="80">
        <v>7</v>
      </c>
      <c r="E138" s="82">
        <v>0.23680555555555557</v>
      </c>
    </row>
    <row r="139" spans="2:9" x14ac:dyDescent="0.3">
      <c r="B139" s="76" t="s">
        <v>227</v>
      </c>
      <c r="C139" s="76">
        <v>40</v>
      </c>
      <c r="D139" s="76">
        <v>3</v>
      </c>
      <c r="E139" s="79">
        <v>0.11805555555555557</v>
      </c>
    </row>
    <row r="140" spans="2:9" x14ac:dyDescent="0.3">
      <c r="B140" s="77" t="s">
        <v>228</v>
      </c>
      <c r="C140" s="76">
        <v>118</v>
      </c>
      <c r="D140" s="76">
        <v>63</v>
      </c>
      <c r="E140" s="78">
        <v>0.25694444444444448</v>
      </c>
      <c r="I140" s="47">
        <f t="shared" si="32"/>
        <v>108</v>
      </c>
    </row>
    <row r="141" spans="2:9" x14ac:dyDescent="0.3">
      <c r="B141" s="76" t="s">
        <v>228</v>
      </c>
      <c r="C141" s="76">
        <v>118</v>
      </c>
      <c r="D141" s="76">
        <v>33</v>
      </c>
      <c r="E141" s="78">
        <v>0.28333333333333333</v>
      </c>
    </row>
    <row r="142" spans="2:9" x14ac:dyDescent="0.3">
      <c r="B142" s="76" t="s">
        <v>228</v>
      </c>
      <c r="C142" s="76">
        <v>118</v>
      </c>
      <c r="D142" s="76">
        <v>45</v>
      </c>
      <c r="E142" s="79">
        <v>0.27499999999999997</v>
      </c>
    </row>
    <row r="144" spans="2:9" x14ac:dyDescent="0.3">
      <c r="E144" s="87" t="s">
        <v>129</v>
      </c>
      <c r="F144" s="87" t="s">
        <v>229</v>
      </c>
      <c r="G144" s="87" t="s">
        <v>130</v>
      </c>
    </row>
    <row r="146" spans="5:7" ht="21" x14ac:dyDescent="0.4">
      <c r="E146" s="86">
        <v>1</v>
      </c>
      <c r="F146" s="57">
        <f>LARGE(I2:I142,1)</f>
        <v>310</v>
      </c>
      <c r="G146" s="76" t="s">
        <v>146</v>
      </c>
    </row>
    <row r="147" spans="5:7" ht="21" x14ac:dyDescent="0.4">
      <c r="E147" s="86">
        <v>2</v>
      </c>
      <c r="F147" s="57">
        <f>LARGE(I2:I142,2)</f>
        <v>283</v>
      </c>
      <c r="G147" s="77" t="s">
        <v>147</v>
      </c>
    </row>
    <row r="148" spans="5:7" ht="21" x14ac:dyDescent="0.4">
      <c r="E148" s="86">
        <v>3</v>
      </c>
      <c r="F148" s="57">
        <f>LARGE(I2:I142,3)</f>
        <v>263</v>
      </c>
      <c r="G148" s="77" t="s">
        <v>148</v>
      </c>
    </row>
    <row r="149" spans="5:7" ht="21" x14ac:dyDescent="0.4">
      <c r="E149" s="86">
        <v>4</v>
      </c>
      <c r="F149" s="57">
        <f>LARGE(I2:I142,4)</f>
        <v>229</v>
      </c>
      <c r="G149" s="76" t="s">
        <v>149</v>
      </c>
    </row>
    <row r="150" spans="5:7" ht="21" x14ac:dyDescent="0.4">
      <c r="E150" s="86">
        <v>5</v>
      </c>
      <c r="F150" s="57">
        <f>LARGE(I2:I142,5)</f>
        <v>218</v>
      </c>
      <c r="G150" s="77" t="s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Soccer</vt:lpstr>
      <vt:lpstr>OnStage</vt:lpstr>
      <vt:lpstr> CoSpace</vt:lpstr>
      <vt:lpstr>Humanoid Challenge</vt:lpstr>
      <vt:lpstr>Rescue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</dc:creator>
  <cp:lastModifiedBy>RoboCupJunior</cp:lastModifiedBy>
  <cp:lastPrinted>2017-04-21T13:25:28Z</cp:lastPrinted>
  <dcterms:created xsi:type="dcterms:W3CDTF">2017-03-21T13:24:59Z</dcterms:created>
  <dcterms:modified xsi:type="dcterms:W3CDTF">2017-04-22T12:45:15Z</dcterms:modified>
</cp:coreProperties>
</file>